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VIGENCIA 2025\INFORMES DE EJECUCION PRESUPUESTAL\2024\INFORMES DE EJEUCION 2024\"/>
    </mc:Choice>
  </mc:AlternateContent>
  <xr:revisionPtr revIDLastSave="0" documentId="13_ncr:1_{0BC094B5-0C73-4DB1-A31E-0E310782DF3A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EJECUCION PRESUPUESTAL 2024" sheetId="2" r:id="rId1"/>
    <sheet name="EJECUCION FUNCIONAMIENTO 2024" sheetId="1" r:id="rId2"/>
    <sheet name="desa. FUNCIONAMIENTO 2024" sheetId="5" r:id="rId3"/>
    <sheet name="EJECUCION INVERSION 202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D3" i="2"/>
  <c r="B3" i="2"/>
  <c r="F5" i="5"/>
  <c r="F6" i="5"/>
  <c r="I6" i="5" s="1"/>
  <c r="F7" i="5"/>
  <c r="J7" i="5" s="1"/>
  <c r="F8" i="5"/>
  <c r="G3" i="3"/>
  <c r="G4" i="3"/>
  <c r="G2" i="3"/>
  <c r="F3" i="3"/>
  <c r="F2" i="3"/>
  <c r="F2" i="2"/>
  <c r="D2" i="2"/>
  <c r="B2" i="2"/>
  <c r="J6" i="5" l="1"/>
  <c r="J8" i="5"/>
  <c r="J5" i="5"/>
  <c r="I3" i="3"/>
  <c r="I2" i="3"/>
  <c r="F4" i="5"/>
  <c r="J4" i="5" s="1"/>
  <c r="F9" i="5"/>
  <c r="F3" i="5"/>
  <c r="D10" i="5"/>
  <c r="B10" i="5"/>
  <c r="H10" i="5"/>
  <c r="F3" i="1"/>
  <c r="I3" i="1" s="1"/>
  <c r="F4" i="1"/>
  <c r="I4" i="1" s="1"/>
  <c r="F5" i="1"/>
  <c r="I5" i="1" s="1"/>
  <c r="F2" i="1"/>
  <c r="I2" i="1" s="1"/>
  <c r="F4" i="3"/>
  <c r="H4" i="3"/>
  <c r="H3" i="2" s="1"/>
  <c r="J3" i="2" s="1"/>
  <c r="H6" i="1"/>
  <c r="H2" i="2" s="1"/>
  <c r="J2" i="2" s="1"/>
  <c r="E4" i="3"/>
  <c r="D6" i="1"/>
  <c r="D4" i="3"/>
  <c r="J3" i="3"/>
  <c r="J2" i="3"/>
  <c r="I9" i="5" l="1"/>
  <c r="J9" i="5"/>
  <c r="E4" i="5"/>
  <c r="E5" i="5"/>
  <c r="E6" i="5"/>
  <c r="E7" i="5"/>
  <c r="E8" i="5"/>
  <c r="E9" i="5"/>
  <c r="C7" i="5"/>
  <c r="C9" i="5"/>
  <c r="C5" i="5"/>
  <c r="C6" i="5"/>
  <c r="C8" i="5"/>
  <c r="C4" i="5"/>
  <c r="E3" i="2"/>
  <c r="I4" i="3"/>
  <c r="J2" i="1"/>
  <c r="J5" i="1"/>
  <c r="G4" i="1"/>
  <c r="H4" i="2"/>
  <c r="J4" i="3"/>
  <c r="I3" i="2"/>
  <c r="G5" i="1"/>
  <c r="G3" i="1"/>
  <c r="J3" i="1"/>
  <c r="I6" i="1"/>
  <c r="G2" i="1"/>
  <c r="F6" i="1"/>
  <c r="B4" i="2"/>
  <c r="J4" i="1"/>
  <c r="C3" i="5"/>
  <c r="E3" i="5"/>
  <c r="I5" i="5"/>
  <c r="C3" i="2" l="1"/>
  <c r="J6" i="1"/>
  <c r="E6" i="1"/>
  <c r="D4" i="2" s="1"/>
  <c r="G6" i="1"/>
  <c r="E2" i="2" s="1"/>
  <c r="J3" i="5"/>
  <c r="C2" i="2"/>
  <c r="I3" i="5"/>
  <c r="I8" i="5"/>
  <c r="E10" i="5"/>
  <c r="I7" i="5"/>
  <c r="C10" i="5"/>
  <c r="F4" i="2" l="1"/>
  <c r="J4" i="2" s="1"/>
  <c r="C4" i="2"/>
  <c r="I2" i="2"/>
  <c r="I4" i="2" s="1"/>
  <c r="I4" i="5"/>
  <c r="I10" i="5" s="1"/>
  <c r="F10" i="5"/>
  <c r="G7" i="5" l="1"/>
  <c r="G9" i="5"/>
  <c r="G4" i="5"/>
  <c r="G8" i="5"/>
  <c r="G5" i="5"/>
  <c r="G6" i="5"/>
  <c r="G3" i="2"/>
  <c r="E4" i="2"/>
  <c r="G2" i="2"/>
  <c r="G10" i="5"/>
  <c r="G3" i="5"/>
  <c r="J10" i="5"/>
  <c r="G4" i="2" l="1"/>
</calcChain>
</file>

<file path=xl/sharedStrings.xml><?xml version="1.0" encoding="utf-8"?>
<sst xmlns="http://schemas.openxmlformats.org/spreadsheetml/2006/main" count="65" uniqueCount="43">
  <si>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</si>
  <si>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</si>
  <si>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</si>
  <si>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</si>
  <si>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</si>
  <si>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</si>
  <si>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</si>
  <si>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</si>
  <si>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</si>
  <si>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</si>
  <si>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</si>
  <si>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</si>
  <si>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</si>
  <si>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</si>
  <si>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</si>
  <si>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</si>
  <si>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</si>
  <si>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</si>
  <si>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</si>
  <si>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</si>
  <si>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</si>
  <si>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</si>
  <si>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</si>
  <si>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</si>
  <si>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</si>
  <si>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</si>
  <si>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</si>
  <si>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</si>
  <si>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</si>
  <si>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</si>
  <si>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</si>
  <si>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</si>
  <si>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</si>
  <si>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</si>
  <si>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</si>
  <si>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</si>
  <si>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</si>
  <si>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</si>
  <si>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</si>
  <si>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</si>
  <si>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</si>
  <si>
    <t>Presupuesto Nacion</t>
  </si>
  <si>
    <t>Trasnferencias corrientes (previo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</si>
</sst>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  <numFmt numFmtId="165" formatCode="_-&quot;$&quot;\ * #,##0.0_-;\-&quot;$&quot;\ * #,##0.0_-;_-&quot;$&quot;\ * &quot;-&quot;??_-;_-@_-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165" fontId="0" fillId="0" borderId="0" xfId="2" applyNumberFormat="1" applyFont="1"/>
    <xf numFmtId="9" fontId="3" fillId="5" borderId="4" xfId="1" applyFon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2024'!$G$2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F2C-484D-9C45-55E5B773DE55}"/>
              </c:ext>
            </c:extLst>
          </c:dPt>
          <c:dLbls>
            <c:dLbl>
              <c:idx val="4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dLbl>
              <c:idx val="6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2C-484D-9C45-55E5B773DE5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2024'!$A$3:$A$9</c:f>
              <c:strCache>
                <c:ptCount val="7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Trasnferencias corrientes (previo Concepto)</c:v>
                </c:pt>
                <c:pt idx="4">
                  <c:v>Bienestar Universitario</c:v>
                </c:pt>
                <c:pt idx="5">
                  <c:v>Gtos de Comercializacion</c:v>
                </c:pt>
                <c:pt idx="6">
                  <c:v>Gtos tributos y multas</c:v>
                </c:pt>
              </c:strCache>
            </c:strRef>
          </c:cat>
          <c:val>
            <c:numRef>
              <c:f>'desa. FUNCIONAMIENTO 2024'!$G$3:$G$9</c:f>
              <c:numCache>
                <c:formatCode>0%</c:formatCode>
                <c:ptCount val="7"/>
                <c:pt idx="0">
                  <c:v>0.37865645142827253</c:v>
                </c:pt>
                <c:pt idx="1">
                  <c:v>0.26039175059104663</c:v>
                </c:pt>
                <c:pt idx="2">
                  <c:v>0.12083295200241055</c:v>
                </c:pt>
                <c:pt idx="3">
                  <c:v>0.19184798613462656</c:v>
                </c:pt>
                <c:pt idx="4">
                  <c:v>1.1472324386881954E-2</c:v>
                </c:pt>
                <c:pt idx="5">
                  <c:v>2.8232671044084678E-2</c:v>
                </c:pt>
                <c:pt idx="6">
                  <c:v>8.5658644126770742E-3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1133475</xdr:colOff>
      <xdr:row>12</xdr:row>
      <xdr:rowOff>133349</xdr:rowOff>
    </xdr:from>
    <xdr:to>
      <xdr:col>17</xdr:col>
      <xdr:colOff>609600</xdr:colOff>
      <xdr:row>31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E23" sqref="E23"/>
    </sheetView>
  </sheetViews>
  <sheetFormatPr baseColWidth="10" defaultRowHeight="15" x14ac:dyDescent="0.25"/>
  <cols>
    <col min="1" max="1" width="17.42578125" customWidth="1"/>
    <col min="2" max="2" width="17.5703125" customWidth="1"/>
    <col min="3" max="3" width="12.140625" customWidth="1"/>
    <col min="4" max="4" width="17.5703125" customWidth="1"/>
    <col min="5" max="5" width="12.140625" customWidth="1"/>
    <col min="6" max="6" width="17.5703125" customWidth="1"/>
    <col min="7" max="7" width="12" customWidth="1"/>
    <col min="8" max="9" width="17.5703125" customWidth="1"/>
    <col min="10" max="10" width="11.42578125" customWidth="1"/>
  </cols>
  <sheetData>
    <row r="1" spans="1:10" ht="27.75" customHeight="1" thickBot="1" x14ac:dyDescent="0.3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40</v>
      </c>
      <c r="I1" s="12" t="s">
        <v>16</v>
      </c>
      <c r="J1" s="12" t="s">
        <v>3</v>
      </c>
    </row>
    <row r="2" spans="1:10" ht="15.75" thickBot="1" x14ac:dyDescent="0.3">
      <c r="A2" s="14" t="s">
        <v>11</v>
      </c>
      <c r="B2" s="6">
        <f>+'EJECUCION FUNCIONAMIENTO 2024'!D6</f>
        <v>12951688079</v>
      </c>
      <c r="C2" s="16">
        <f>+B2/$B$4</f>
        <v>0.62958800606263077</v>
      </c>
      <c r="D2" s="6">
        <f>+'EJECUCION FUNCIONAMIENTO 2024'!E6</f>
        <v>0</v>
      </c>
      <c r="E2" s="16" t="e">
        <f>+'EJECUCION FUNCIONAMIENTO 2024'!G6</f>
        <v>#DIV/0!</v>
      </c>
      <c r="F2" s="6">
        <f>+'EJECUCION FUNCIONAMIENTO 2024'!F6</f>
        <v>12951688079</v>
      </c>
      <c r="G2" s="16">
        <f>+F2/$F$4</f>
        <v>0.62958800606263077</v>
      </c>
      <c r="H2" s="6">
        <f>+'EJECUCION FUNCIONAMIENTO 2024'!H6</f>
        <v>6423181027.0799999</v>
      </c>
      <c r="I2" s="6">
        <f>+F2-H2</f>
        <v>6528507051.9200001</v>
      </c>
      <c r="J2" s="8">
        <f>+H2/F2</f>
        <v>0.49593388814656614</v>
      </c>
    </row>
    <row r="3" spans="1:10" ht="15.75" thickBot="1" x14ac:dyDescent="0.3">
      <c r="A3" s="14" t="s">
        <v>12</v>
      </c>
      <c r="B3" s="6">
        <f>+'EJECUCION INVERSION 2024'!D4</f>
        <v>7620000000</v>
      </c>
      <c r="C3" s="16">
        <f>+B3/$B$4</f>
        <v>0.37041199393736929</v>
      </c>
      <c r="D3" s="6">
        <f>+'EJECUCION INVERSION 2024'!E4</f>
        <v>0</v>
      </c>
      <c r="E3" s="16">
        <f>+'EJECUCION INVERSION 2024'!G4</f>
        <v>0</v>
      </c>
      <c r="F3" s="6">
        <f>+'EJECUCION INVERSION 2024'!F4</f>
        <v>7620000000</v>
      </c>
      <c r="G3" s="16">
        <f>+F3/$F$4</f>
        <v>0.37041199393736929</v>
      </c>
      <c r="H3" s="6">
        <f>+'EJECUCION INVERSION 2024'!H4</f>
        <v>6874198109.9200001</v>
      </c>
      <c r="I3" s="6">
        <f>+F3-H3</f>
        <v>745801890.07999992</v>
      </c>
      <c r="J3" s="8">
        <f t="shared" ref="J3:J4" si="0">+H3/F3</f>
        <v>0.90212573620997372</v>
      </c>
    </row>
    <row r="4" spans="1:10" ht="24" customHeight="1" thickBot="1" x14ac:dyDescent="0.3">
      <c r="A4" s="15" t="s">
        <v>13</v>
      </c>
      <c r="B4" s="7">
        <f>SUM(B2:B3)</f>
        <v>20571688079</v>
      </c>
      <c r="C4" s="8">
        <f>SUM(C2:C3)</f>
        <v>1</v>
      </c>
      <c r="D4" s="7">
        <f>SUM(D2:D3)</f>
        <v>0</v>
      </c>
      <c r="E4" s="8">
        <f>+(F4-B4)/B4</f>
        <v>0</v>
      </c>
      <c r="F4" s="6">
        <f t="shared" ref="F4" si="1">+B4+D4</f>
        <v>20571688079</v>
      </c>
      <c r="G4" s="8">
        <f>SUM(G2:G3)</f>
        <v>1</v>
      </c>
      <c r="H4" s="7">
        <f t="shared" ref="H4:I4" si="2">SUM(H2:H3)</f>
        <v>13297379137</v>
      </c>
      <c r="I4" s="7">
        <f t="shared" si="2"/>
        <v>7274308942</v>
      </c>
      <c r="J4" s="17">
        <f t="shared" si="0"/>
        <v>0.64639222050883793</v>
      </c>
    </row>
    <row r="7" spans="1:10" x14ac:dyDescent="0.25">
      <c r="E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A8" sqref="A8:E14"/>
    </sheetView>
  </sheetViews>
  <sheetFormatPr baseColWidth="10" defaultRowHeight="15" x14ac:dyDescent="0.25"/>
  <cols>
    <col min="3" max="3" width="9.5703125" customWidth="1"/>
    <col min="4" max="4" width="18.28515625" customWidth="1"/>
    <col min="5" max="5" width="16.42578125" customWidth="1"/>
    <col min="6" max="6" width="17" customWidth="1"/>
    <col min="7" max="7" width="11.28515625" customWidth="1"/>
    <col min="8" max="8" width="17.140625" customWidth="1"/>
    <col min="9" max="9" width="17" customWidth="1"/>
  </cols>
  <sheetData>
    <row r="1" spans="1:10" ht="34.5" thickBot="1" x14ac:dyDescent="0.3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24</v>
      </c>
      <c r="H1" s="3" t="s">
        <v>36</v>
      </c>
      <c r="I1" s="3" t="s">
        <v>16</v>
      </c>
      <c r="J1" s="3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8067720679</v>
      </c>
      <c r="E2" s="6">
        <v>0</v>
      </c>
      <c r="F2" s="6">
        <f>+D2+E2</f>
        <v>8067720679</v>
      </c>
      <c r="G2" s="16">
        <f>+(F2-D2)/D2</f>
        <v>0</v>
      </c>
      <c r="H2" s="6">
        <v>3345303158</v>
      </c>
      <c r="I2" s="6">
        <f>F2-H2</f>
        <v>4722417521</v>
      </c>
      <c r="J2" s="8">
        <f>+H2/F2</f>
        <v>0.41465282340620807</v>
      </c>
    </row>
    <row r="3" spans="1:10" ht="15.75" thickBot="1" x14ac:dyDescent="0.3">
      <c r="A3" s="4" t="s">
        <v>4</v>
      </c>
      <c r="B3" s="5" t="s">
        <v>6</v>
      </c>
      <c r="C3" s="5">
        <v>11</v>
      </c>
      <c r="D3" s="6">
        <v>34950400</v>
      </c>
      <c r="E3" s="6">
        <v>0</v>
      </c>
      <c r="F3" s="6">
        <f t="shared" ref="F3:F5" si="0">+D3+E3</f>
        <v>34950400</v>
      </c>
      <c r="G3" s="16">
        <f t="shared" ref="G3:G5" si="1">+(F3-D3)/D3</f>
        <v>0</v>
      </c>
      <c r="H3" s="6">
        <v>0</v>
      </c>
      <c r="I3" s="6">
        <f t="shared" ref="I3:I5" si="2">F3-H3</f>
        <v>34950400</v>
      </c>
      <c r="J3" s="8">
        <f t="shared" ref="J3:J5" si="3">+H3/F3</f>
        <v>0</v>
      </c>
    </row>
    <row r="4" spans="1:10" ht="15.75" thickBot="1" x14ac:dyDescent="0.3">
      <c r="A4" s="4" t="s">
        <v>7</v>
      </c>
      <c r="B4" s="5" t="s">
        <v>5</v>
      </c>
      <c r="C4" s="5">
        <v>20</v>
      </c>
      <c r="D4" s="6">
        <v>4849017000</v>
      </c>
      <c r="E4" s="6">
        <v>0</v>
      </c>
      <c r="F4" s="6">
        <f t="shared" si="0"/>
        <v>4849017000</v>
      </c>
      <c r="G4" s="16">
        <f t="shared" si="1"/>
        <v>0</v>
      </c>
      <c r="H4" s="6">
        <v>3077877869.0799999</v>
      </c>
      <c r="I4" s="6">
        <f t="shared" si="2"/>
        <v>1771139130.9200001</v>
      </c>
      <c r="J4" s="8">
        <f t="shared" si="3"/>
        <v>0.63474264352548149</v>
      </c>
    </row>
    <row r="5" spans="1:10" ht="15.75" thickBot="1" x14ac:dyDescent="0.3">
      <c r="A5" s="4" t="s">
        <v>7</v>
      </c>
      <c r="B5" s="5" t="s">
        <v>5</v>
      </c>
      <c r="C5" s="5">
        <v>21</v>
      </c>
      <c r="D5" s="6">
        <v>0</v>
      </c>
      <c r="E5" s="6">
        <v>0</v>
      </c>
      <c r="F5" s="6">
        <f t="shared" si="0"/>
        <v>0</v>
      </c>
      <c r="G5" s="16" t="e">
        <f t="shared" si="1"/>
        <v>#DIV/0!</v>
      </c>
      <c r="H5" s="6">
        <v>0</v>
      </c>
      <c r="I5" s="6">
        <f t="shared" si="2"/>
        <v>0</v>
      </c>
      <c r="J5" s="8" t="e">
        <f t="shared" si="3"/>
        <v>#DIV/0!</v>
      </c>
    </row>
    <row r="6" spans="1:10" ht="15.75" thickBot="1" x14ac:dyDescent="0.3">
      <c r="A6" s="48" t="s">
        <v>8</v>
      </c>
      <c r="B6" s="49"/>
      <c r="C6" s="50"/>
      <c r="D6" s="7">
        <f t="shared" ref="D6:I6" si="4">SUM(D2:D5)</f>
        <v>12951688079</v>
      </c>
      <c r="E6" s="7">
        <f>+F6-D6</f>
        <v>0</v>
      </c>
      <c r="F6" s="7">
        <f t="shared" si="4"/>
        <v>12951688079</v>
      </c>
      <c r="G6" s="8" t="e">
        <f t="shared" si="4"/>
        <v>#DIV/0!</v>
      </c>
      <c r="H6" s="7">
        <f t="shared" si="4"/>
        <v>6423181027.0799999</v>
      </c>
      <c r="I6" s="7">
        <f t="shared" si="4"/>
        <v>6528507051.9200001</v>
      </c>
      <c r="J6" s="9">
        <f>+H6/F6</f>
        <v>0.49593388814656614</v>
      </c>
    </row>
    <row r="8" spans="1:10" x14ac:dyDescent="0.25">
      <c r="D8" s="43"/>
    </row>
    <row r="10" spans="1:10" x14ac:dyDescent="0.25">
      <c r="A10" s="20"/>
      <c r="F10" s="13"/>
    </row>
    <row r="13" spans="1:10" x14ac:dyDescent="0.25">
      <c r="D13" s="13"/>
      <c r="F13" s="41"/>
      <c r="G13" s="41"/>
    </row>
    <row r="14" spans="1:10" x14ac:dyDescent="0.25">
      <c r="F14" s="41"/>
      <c r="G14" s="41"/>
    </row>
    <row r="15" spans="1:10" x14ac:dyDescent="0.25">
      <c r="F15" s="41"/>
      <c r="G15" s="41"/>
    </row>
    <row r="16" spans="1:10" x14ac:dyDescent="0.2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0"/>
  <sheetViews>
    <sheetView workbookViewId="0">
      <selection activeCell="I11" sqref="I11"/>
    </sheetView>
  </sheetViews>
  <sheetFormatPr baseColWidth="10" defaultRowHeight="15" x14ac:dyDescent="0.25"/>
  <cols>
    <col min="1" max="1" width="21.42578125" customWidth="1"/>
    <col min="2" max="2" width="18" customWidth="1"/>
    <col min="3" max="3" width="11.7109375" customWidth="1"/>
    <col min="4" max="4" width="16.7109375" customWidth="1"/>
    <col min="5" max="5" width="10.140625" customWidth="1"/>
    <col min="6" max="6" width="16.42578125" customWidth="1"/>
    <col min="7" max="7" width="11.85546875" customWidth="1"/>
    <col min="8" max="8" width="17.28515625" customWidth="1"/>
    <col min="9" max="9" width="17" customWidth="1"/>
    <col min="10" max="10" width="17.140625" customWidth="1"/>
    <col min="11" max="11" width="15.28515625" customWidth="1"/>
    <col min="12" max="12" width="18.28515625" bestFit="1" customWidth="1"/>
  </cols>
  <sheetData>
    <row r="2" spans="1:12" s="29" customFormat="1" ht="33.75" x14ac:dyDescent="0.25">
      <c r="A2" s="28" t="s">
        <v>34</v>
      </c>
      <c r="B2" s="28" t="s">
        <v>41</v>
      </c>
      <c r="C2" s="28" t="s">
        <v>15</v>
      </c>
      <c r="D2" s="28" t="s">
        <v>29</v>
      </c>
      <c r="E2" s="28" t="s">
        <v>15</v>
      </c>
      <c r="F2" s="34" t="s">
        <v>30</v>
      </c>
      <c r="G2" s="28" t="s">
        <v>28</v>
      </c>
      <c r="H2" s="35" t="s">
        <v>37</v>
      </c>
      <c r="I2" s="38" t="s">
        <v>32</v>
      </c>
      <c r="J2" s="28" t="s">
        <v>33</v>
      </c>
    </row>
    <row r="3" spans="1:12" s="21" customFormat="1" ht="21" customHeight="1" x14ac:dyDescent="0.25">
      <c r="A3" s="23" t="s">
        <v>25</v>
      </c>
      <c r="B3" s="24">
        <v>4904240248</v>
      </c>
      <c r="C3" s="26">
        <f>+B3/$B$10</f>
        <v>0.60526216604182603</v>
      </c>
      <c r="D3" s="24">
        <v>0</v>
      </c>
      <c r="E3" s="26">
        <f>+D3/$D$10</f>
        <v>0</v>
      </c>
      <c r="F3" s="25">
        <f>SUM(B3,D3)</f>
        <v>4904240248</v>
      </c>
      <c r="G3" s="26">
        <f>+F3/$F$10</f>
        <v>0.37865645142827253</v>
      </c>
      <c r="H3" s="36">
        <v>2671727516</v>
      </c>
      <c r="I3" s="39">
        <f>+F3-H3</f>
        <v>2232512732</v>
      </c>
      <c r="J3" s="26">
        <f>+H3/F3</f>
        <v>0.54477908521907303</v>
      </c>
    </row>
    <row r="4" spans="1:12" s="21" customFormat="1" ht="26.25" customHeight="1" x14ac:dyDescent="0.25">
      <c r="A4" s="22" t="s">
        <v>26</v>
      </c>
      <c r="B4" s="24">
        <v>5149514</v>
      </c>
      <c r="C4" s="26">
        <f t="shared" ref="C4:C9" si="0">+B4/$B$10</f>
        <v>6.3553289400407613E-4</v>
      </c>
      <c r="D4" s="24">
        <v>3367363218</v>
      </c>
      <c r="E4" s="26">
        <f t="shared" ref="E4:E9" si="1">+D4/$D$10</f>
        <v>0.69444244431397129</v>
      </c>
      <c r="F4" s="25">
        <f t="shared" ref="F4:F9" si="2">SUM(B4,D4)</f>
        <v>3372512732</v>
      </c>
      <c r="G4" s="26">
        <f t="shared" ref="G4:G9" si="3">+F4/$F$10</f>
        <v>0.26039175059104663</v>
      </c>
      <c r="H4" s="36">
        <v>2418833763.6900001</v>
      </c>
      <c r="I4" s="39">
        <f t="shared" ref="I4:I8" si="4">+F4-H4</f>
        <v>953678968.30999994</v>
      </c>
      <c r="J4" s="26">
        <f t="shared" ref="J4:J9" si="5">+H4/F4</f>
        <v>0.71722005397902822</v>
      </c>
      <c r="L4" s="27"/>
    </row>
    <row r="5" spans="1:12" s="21" customFormat="1" ht="26.25" customHeight="1" x14ac:dyDescent="0.25">
      <c r="A5" s="22" t="s">
        <v>35</v>
      </c>
      <c r="B5" s="24">
        <v>673575642</v>
      </c>
      <c r="C5" s="26">
        <f t="shared" si="0"/>
        <v>8.3130073457594933E-2</v>
      </c>
      <c r="D5" s="24">
        <v>891415062</v>
      </c>
      <c r="E5" s="26">
        <f t="shared" si="1"/>
        <v>0.18383417958732667</v>
      </c>
      <c r="F5" s="25">
        <f t="shared" si="2"/>
        <v>1564990704</v>
      </c>
      <c r="G5" s="26">
        <f t="shared" si="3"/>
        <v>0.12083295200241055</v>
      </c>
      <c r="H5" s="36">
        <v>1151615926.3900001</v>
      </c>
      <c r="I5" s="39">
        <f t="shared" si="4"/>
        <v>413374777.6099999</v>
      </c>
      <c r="J5" s="26">
        <f t="shared" si="5"/>
        <v>0.73586119294290719</v>
      </c>
    </row>
    <row r="6" spans="1:12" s="21" customFormat="1" ht="26.25" customHeight="1" x14ac:dyDescent="0.25">
      <c r="A6" s="22" t="s">
        <v>42</v>
      </c>
      <c r="B6" s="24">
        <v>2484755275</v>
      </c>
      <c r="C6" s="26">
        <f t="shared" si="0"/>
        <v>0.30665878582185502</v>
      </c>
      <c r="D6" s="24">
        <v>0</v>
      </c>
      <c r="E6" s="26">
        <f t="shared" si="1"/>
        <v>0</v>
      </c>
      <c r="F6" s="25">
        <f t="shared" si="2"/>
        <v>2484755275</v>
      </c>
      <c r="G6" s="26">
        <f t="shared" si="3"/>
        <v>0.19184798613462656</v>
      </c>
      <c r="H6" s="36">
        <v>0</v>
      </c>
      <c r="I6" s="39">
        <f t="shared" si="4"/>
        <v>2484755275</v>
      </c>
      <c r="J6" s="26">
        <f t="shared" si="5"/>
        <v>0</v>
      </c>
    </row>
    <row r="7" spans="1:12" s="21" customFormat="1" ht="20.25" customHeight="1" x14ac:dyDescent="0.25">
      <c r="A7" s="23" t="s">
        <v>27</v>
      </c>
      <c r="B7" s="24">
        <v>0</v>
      </c>
      <c r="C7" s="26">
        <f t="shared" si="0"/>
        <v>0</v>
      </c>
      <c r="D7" s="24">
        <v>148585967</v>
      </c>
      <c r="E7" s="26">
        <f t="shared" si="1"/>
        <v>3.0642492488683788E-2</v>
      </c>
      <c r="F7" s="25">
        <f t="shared" si="2"/>
        <v>148585967</v>
      </c>
      <c r="G7" s="26">
        <f t="shared" si="3"/>
        <v>1.1472324386881954E-2</v>
      </c>
      <c r="H7" s="36">
        <v>105011817</v>
      </c>
      <c r="I7" s="39">
        <f t="shared" si="4"/>
        <v>43574150</v>
      </c>
      <c r="J7" s="26">
        <f t="shared" si="5"/>
        <v>0.70674114871157379</v>
      </c>
    </row>
    <row r="8" spans="1:12" s="21" customFormat="1" ht="20.25" customHeight="1" x14ac:dyDescent="0.25">
      <c r="A8" s="23" t="s">
        <v>38</v>
      </c>
      <c r="B8" s="24">
        <v>0</v>
      </c>
      <c r="C8" s="26">
        <f t="shared" si="0"/>
        <v>0</v>
      </c>
      <c r="D8" s="24">
        <v>365660749</v>
      </c>
      <c r="E8" s="26">
        <f t="shared" si="1"/>
        <v>7.5409252844442498E-2</v>
      </c>
      <c r="F8" s="25">
        <f t="shared" si="2"/>
        <v>365660749</v>
      </c>
      <c r="G8" s="26">
        <f t="shared" si="3"/>
        <v>2.8232671044084678E-2</v>
      </c>
      <c r="H8" s="36">
        <v>0</v>
      </c>
      <c r="I8" s="39">
        <f t="shared" si="4"/>
        <v>365660749</v>
      </c>
      <c r="J8" s="26">
        <f t="shared" si="5"/>
        <v>0</v>
      </c>
    </row>
    <row r="9" spans="1:12" s="21" customFormat="1" ht="20.25" customHeight="1" x14ac:dyDescent="0.25">
      <c r="A9" s="23" t="s">
        <v>39</v>
      </c>
      <c r="B9" s="24">
        <v>34950400</v>
      </c>
      <c r="C9" s="26">
        <f t="shared" si="0"/>
        <v>4.3134417847198901E-3</v>
      </c>
      <c r="D9" s="24">
        <v>75992004</v>
      </c>
      <c r="E9" s="26">
        <f t="shared" si="1"/>
        <v>1.5671630765575786E-2</v>
      </c>
      <c r="F9" s="25">
        <f t="shared" si="2"/>
        <v>110942404</v>
      </c>
      <c r="G9" s="26">
        <f t="shared" si="3"/>
        <v>8.5658644126770742E-3</v>
      </c>
      <c r="H9" s="36">
        <v>75992004</v>
      </c>
      <c r="I9" s="39">
        <f>+F9-H9</f>
        <v>34950400</v>
      </c>
      <c r="J9" s="26">
        <f t="shared" si="5"/>
        <v>0.68496806685386047</v>
      </c>
    </row>
    <row r="10" spans="1:12" s="33" customFormat="1" ht="23.25" customHeight="1" x14ac:dyDescent="0.25">
      <c r="A10" s="31" t="s">
        <v>31</v>
      </c>
      <c r="B10" s="25">
        <f>SUM(B3:B9)</f>
        <v>8102671079</v>
      </c>
      <c r="C10" s="30">
        <f>SUM(C3:C9)</f>
        <v>1</v>
      </c>
      <c r="D10" s="25">
        <f t="shared" ref="D10:F10" si="6">SUM(D3:D9)</f>
        <v>4849017000</v>
      </c>
      <c r="E10" s="32">
        <f t="shared" si="6"/>
        <v>1</v>
      </c>
      <c r="F10" s="25">
        <f t="shared" si="6"/>
        <v>12951688079</v>
      </c>
      <c r="G10" s="26">
        <f>+F10/$F$10</f>
        <v>1</v>
      </c>
      <c r="H10" s="37">
        <f>SUM(H3:H9)</f>
        <v>6423181027.0800009</v>
      </c>
      <c r="I10" s="40">
        <f>SUM(I3:I9)</f>
        <v>6528507051.9200001</v>
      </c>
      <c r="J10" s="32">
        <f>+H10/F10</f>
        <v>0.49593388814656619</v>
      </c>
    </row>
    <row r="11" spans="1:12" s="21" customFormat="1" x14ac:dyDescent="0.25"/>
    <row r="12" spans="1:12" s="21" customFormat="1" x14ac:dyDescent="0.25"/>
    <row r="13" spans="1:12" s="21" customFormat="1" x14ac:dyDescent="0.25">
      <c r="B13" s="45"/>
      <c r="C13" s="46"/>
      <c r="D13" s="46"/>
      <c r="E13" s="46"/>
      <c r="F13" s="47"/>
    </row>
    <row r="16" spans="1:12" x14ac:dyDescent="0.25">
      <c r="C16" s="41"/>
    </row>
    <row r="17" spans="4:4" x14ac:dyDescent="0.25">
      <c r="D17" s="41"/>
    </row>
    <row r="20" spans="4:4" x14ac:dyDescent="0.25">
      <c r="D20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F16" sqref="F16"/>
    </sheetView>
  </sheetViews>
  <sheetFormatPr baseColWidth="10" defaultRowHeight="15" x14ac:dyDescent="0.25"/>
  <cols>
    <col min="4" max="6" width="17.42578125" customWidth="1"/>
    <col min="7" max="7" width="11.42578125" customWidth="1"/>
    <col min="8" max="9" width="17.42578125" customWidth="1"/>
  </cols>
  <sheetData>
    <row r="1" spans="1:10" ht="34.5" thickBot="1" x14ac:dyDescent="0.3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36</v>
      </c>
      <c r="I1" s="12" t="s">
        <v>20</v>
      </c>
      <c r="J1" s="12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6152395223</v>
      </c>
      <c r="E2" s="6">
        <v>0</v>
      </c>
      <c r="F2" s="42">
        <f>+D2+E2</f>
        <v>6152395223</v>
      </c>
      <c r="G2" s="16">
        <f>+(F2-D2)/D2</f>
        <v>0</v>
      </c>
      <c r="H2" s="6">
        <v>6000300078.9200001</v>
      </c>
      <c r="I2" s="6">
        <f>F2-H2</f>
        <v>152095144.07999992</v>
      </c>
      <c r="J2" s="8">
        <f>+H2/F2</f>
        <v>0.97527871039373248</v>
      </c>
    </row>
    <row r="3" spans="1:10" ht="15.75" thickBot="1" x14ac:dyDescent="0.3">
      <c r="A3" s="4" t="s">
        <v>7</v>
      </c>
      <c r="B3" s="5" t="s">
        <v>5</v>
      </c>
      <c r="C3" s="5">
        <v>21</v>
      </c>
      <c r="D3" s="6">
        <v>1467604777</v>
      </c>
      <c r="E3" s="6">
        <v>0</v>
      </c>
      <c r="F3" s="42">
        <f>+D3+E3</f>
        <v>1467604777</v>
      </c>
      <c r="G3" s="16">
        <f t="shared" ref="G3:G4" si="0">+(F3-D3)/D3</f>
        <v>0</v>
      </c>
      <c r="H3" s="6">
        <v>873898031</v>
      </c>
      <c r="I3" s="6">
        <f>F3-H3</f>
        <v>593706746</v>
      </c>
      <c r="J3" s="8">
        <f>+H3/F3</f>
        <v>0.59545869889192926</v>
      </c>
    </row>
    <row r="4" spans="1:10" ht="15.75" thickBot="1" x14ac:dyDescent="0.3">
      <c r="A4" s="51" t="s">
        <v>9</v>
      </c>
      <c r="B4" s="52"/>
      <c r="C4" s="53"/>
      <c r="D4" s="7">
        <f>SUM(D2:D3)</f>
        <v>7620000000</v>
      </c>
      <c r="E4" s="7">
        <f>SUM(E2:E3)</f>
        <v>0</v>
      </c>
      <c r="F4" s="7">
        <f>SUM(F2:F3)</f>
        <v>7620000000</v>
      </c>
      <c r="G4" s="44">
        <f t="shared" si="0"/>
        <v>0</v>
      </c>
      <c r="H4" s="7">
        <f>SUM(H2:H3)</f>
        <v>6874198109.9200001</v>
      </c>
      <c r="I4" s="7">
        <f>SUM(I2:I3)</f>
        <v>745801890.07999992</v>
      </c>
      <c r="J4" s="17">
        <f>+H4/F4</f>
        <v>0.90212573620997372</v>
      </c>
    </row>
    <row r="6" spans="1:10" x14ac:dyDescent="0.25">
      <c r="D6" s="13"/>
      <c r="F6" s="13"/>
      <c r="H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2024</vt:lpstr>
      <vt:lpstr>EJECUCION FUNCIONAMIENTO 2024</vt:lpstr>
      <vt:lpstr>desa. FUNCIONAMIENTO 2024</vt:lpstr>
      <vt:lpstr>EJECUCION INVERSION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Jorge Eduardo Martinez</cp:lastModifiedBy>
  <dcterms:created xsi:type="dcterms:W3CDTF">2019-01-08T21:15:16Z</dcterms:created>
  <dcterms:modified xsi:type="dcterms:W3CDTF">2025-01-21T13:26:04Z</dcterms:modified>
</cp:coreProperties>
</file>