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VIGENCIA 2025\INFORMES DE EJECUCION PRESUPUESTAL\2024\INFORMES DE EJEUCION 2024\"/>
    </mc:Choice>
  </mc:AlternateContent>
  <xr:revisionPtr revIDLastSave="0" documentId="8_{23F393BF-9C22-4FC8-95E6-F3B5EDF988EC}" xr6:coauthVersionLast="47" xr6:coauthVersionMax="47" xr10:uidLastSave="{00000000-0000-0000-0000-000000000000}"/>
  <bookViews>
    <workbookView xWindow="-120" yWindow="-120" windowWidth="29040" windowHeight="15840" tabRatio="799" activeTab="3" xr2:uid="{00000000-000D-0000-FFFF-FFFF00000000}"/>
  </bookViews>
  <sheets>
    <sheet name="EJECUCION PRESUPUESTAL 2024" sheetId="2" r:id="rId1"/>
    <sheet name="EJECUCION FUNCIONAMIENTO 2024" sheetId="1" r:id="rId2"/>
    <sheet name="desa. FUNCIONAMIENTO 2024" sheetId="5" r:id="rId3"/>
    <sheet name="EJECUCION INVERSION 202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D3" i="2"/>
  <c r="B3" i="2"/>
  <c r="F5" i="5"/>
  <c r="F6" i="5"/>
  <c r="I6" i="5" s="1"/>
  <c r="F7" i="5"/>
  <c r="F8" i="5"/>
  <c r="G3" i="3"/>
  <c r="G4" i="3"/>
  <c r="G2" i="3"/>
  <c r="F3" i="3"/>
  <c r="F2" i="3"/>
  <c r="B2" i="2"/>
  <c r="J7" i="5" l="1"/>
  <c r="J6" i="5"/>
  <c r="J8" i="5"/>
  <c r="J5" i="5"/>
  <c r="I3" i="3"/>
  <c r="I2" i="3"/>
  <c r="F4" i="5"/>
  <c r="J4" i="5" s="1"/>
  <c r="F9" i="5"/>
  <c r="F3" i="5"/>
  <c r="D10" i="5"/>
  <c r="B10" i="5"/>
  <c r="H10" i="5"/>
  <c r="F3" i="1"/>
  <c r="I3" i="1" s="1"/>
  <c r="F4" i="1"/>
  <c r="I4" i="1" s="1"/>
  <c r="F5" i="1"/>
  <c r="I5" i="1" s="1"/>
  <c r="F2" i="1"/>
  <c r="I2" i="1" s="1"/>
  <c r="F4" i="3"/>
  <c r="H4" i="3"/>
  <c r="H3" i="2" s="1"/>
  <c r="J3" i="2" s="1"/>
  <c r="H6" i="1"/>
  <c r="H2" i="2" s="1"/>
  <c r="E4" i="3"/>
  <c r="D6" i="1"/>
  <c r="D4" i="3"/>
  <c r="J3" i="3"/>
  <c r="J2" i="3"/>
  <c r="I9" i="5" l="1"/>
  <c r="J9" i="5"/>
  <c r="E4" i="5"/>
  <c r="E5" i="5"/>
  <c r="E6" i="5"/>
  <c r="E7" i="5"/>
  <c r="E8" i="5"/>
  <c r="E9" i="5"/>
  <c r="C7" i="5"/>
  <c r="C9" i="5"/>
  <c r="C5" i="5"/>
  <c r="C6" i="5"/>
  <c r="C8" i="5"/>
  <c r="C4" i="5"/>
  <c r="E3" i="2"/>
  <c r="I4" i="3"/>
  <c r="J2" i="1"/>
  <c r="J5" i="1"/>
  <c r="G4" i="1"/>
  <c r="H4" i="2"/>
  <c r="J4" i="3"/>
  <c r="I3" i="2"/>
  <c r="G5" i="1"/>
  <c r="G3" i="1"/>
  <c r="J3" i="1"/>
  <c r="I6" i="1"/>
  <c r="G2" i="1"/>
  <c r="F6" i="1"/>
  <c r="F2" i="2" s="1"/>
  <c r="J2" i="2" s="1"/>
  <c r="B4" i="2"/>
  <c r="J4" i="1"/>
  <c r="C3" i="5"/>
  <c r="E3" i="5"/>
  <c r="I5" i="5"/>
  <c r="C3" i="2" l="1"/>
  <c r="J6" i="1"/>
  <c r="E6" i="1"/>
  <c r="G6" i="1"/>
  <c r="E2" i="2" s="1"/>
  <c r="J3" i="5"/>
  <c r="C2" i="2"/>
  <c r="I3" i="5"/>
  <c r="I8" i="5"/>
  <c r="E10" i="5"/>
  <c r="I7" i="5"/>
  <c r="C10" i="5"/>
  <c r="D4" i="2" l="1"/>
  <c r="F4" i="2" s="1"/>
  <c r="J4" i="2" s="1"/>
  <c r="D2" i="2"/>
  <c r="C4" i="2"/>
  <c r="I2" i="2"/>
  <c r="I4" i="2" s="1"/>
  <c r="I4" i="5"/>
  <c r="I10" i="5" s="1"/>
  <c r="F10" i="5"/>
  <c r="G7" i="5" l="1"/>
  <c r="G9" i="5"/>
  <c r="G4" i="5"/>
  <c r="G8" i="5"/>
  <c r="G5" i="5"/>
  <c r="G6" i="5"/>
  <c r="G3" i="2"/>
  <c r="E4" i="2"/>
  <c r="G2" i="2"/>
  <c r="G10" i="5"/>
  <c r="G3" i="5"/>
  <c r="J10" i="5"/>
  <c r="G4" i="2" l="1"/>
</calcChain>
</file>

<file path=xl/sharedStrings.xml><?xml version="1.0" encoding="utf-8"?>
<sst xmlns="http://schemas.openxmlformats.org/spreadsheetml/2006/main" count="65" uniqueCount="43">
  <si>
    <t>Fuente</t>
  </si>
  <si>
    <t>Situación</t>
  </si>
  <si>
    <t>Rec</t>
  </si>
  <si>
    <t>% de Ejecución</t>
  </si>
  <si>
    <t>Nación</t>
  </si>
  <si>
    <t>CSF</t>
  </si>
  <si>
    <t>SSF</t>
  </si>
  <si>
    <t>Propios</t>
  </si>
  <si>
    <t>TOTAL FUNCIONAMIENTO</t>
  </si>
  <si>
    <r>
      <t>TOTAL INVERSION</t>
    </r>
    <r>
      <rPr>
        <sz val="8"/>
        <color rgb="FF000000"/>
        <rFont val="Arial"/>
        <family val="2"/>
      </rPr>
      <t> </t>
    </r>
  </si>
  <si>
    <t>CONCEPTO</t>
  </si>
  <si>
    <t>Funcionamiento</t>
  </si>
  <si>
    <t>Inversión</t>
  </si>
  <si>
    <t>TOTAL PRESUPUESTO</t>
  </si>
  <si>
    <t>% Participacion</t>
  </si>
  <si>
    <t>%</t>
  </si>
  <si>
    <t>No ejecutado</t>
  </si>
  <si>
    <t>Presupuesto Inicial</t>
  </si>
  <si>
    <t>Presupuesto Final</t>
  </si>
  <si>
    <t>Adicion o Reduccion</t>
  </si>
  <si>
    <t>No Ejecutado</t>
  </si>
  <si>
    <t>%
Crecimiento</t>
  </si>
  <si>
    <t>Presupuesto INICIAL</t>
  </si>
  <si>
    <t>Adiciones</t>
  </si>
  <si>
    <t>% de incremento</t>
  </si>
  <si>
    <t>Gtos de Personal (Planta)</t>
  </si>
  <si>
    <t>Gtos de personal (contratistas, Hora Catedra)</t>
  </si>
  <si>
    <t>Bienestar Universitario</t>
  </si>
  <si>
    <t>% de participacion</t>
  </si>
  <si>
    <t>Presupuesto Propios</t>
  </si>
  <si>
    <t>Presupuesto Total</t>
  </si>
  <si>
    <t>Total Funcionamiento</t>
  </si>
  <si>
    <t>Presupuesto NO Ejecutado</t>
  </si>
  <si>
    <t>% de Ejecucion</t>
  </si>
  <si>
    <t>ITEM</t>
  </si>
  <si>
    <t>Adquisicion de Bienes y Servicios</t>
  </si>
  <si>
    <t>Presupuesto Ejecutado a nivel de compromiso</t>
  </si>
  <si>
    <t>Presupuesto Ejecutado a nivel compromiso</t>
  </si>
  <si>
    <t>Gtos de Comercializacion</t>
  </si>
  <si>
    <t>Gtos tributos y multas</t>
  </si>
  <si>
    <t>Total Ejecutado a nivel de compromiso</t>
  </si>
  <si>
    <t>Presupuesto Nacion</t>
  </si>
  <si>
    <t>Trasnferencias corrientes (previo Concepto)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</si>
</sst>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  <numFmt numFmtId="165" formatCode="_-&quot;$&quot;\ * #,##0.0_-;\-&quot;$&quot;\ * #,##0.0_-;_-&quot;$&quot;\ * &quot;-&quot;??_-;_-@_-"/>
    <numFmt numFmtId="166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9" fontId="2" fillId="0" borderId="4" xfId="1" applyFont="1" applyBorder="1" applyAlignment="1">
      <alignment horizontal="center" vertical="center"/>
    </xf>
    <xf numFmtId="9" fontId="2" fillId="4" borderId="4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/>
    </xf>
    <xf numFmtId="9" fontId="2" fillId="5" borderId="4" xfId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44" fontId="5" fillId="0" borderId="7" xfId="2" applyFont="1" applyBorder="1" applyAlignment="1">
      <alignment vertical="center"/>
    </xf>
    <xf numFmtId="44" fontId="6" fillId="4" borderId="7" xfId="2" applyFont="1" applyFill="1" applyBorder="1" applyAlignment="1">
      <alignment vertical="center"/>
    </xf>
    <xf numFmtId="9" fontId="5" fillId="0" borderId="7" xfId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0" borderId="7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9" fontId="6" fillId="0" borderId="7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44" fontId="5" fillId="5" borderId="7" xfId="2" applyFont="1" applyFill="1" applyBorder="1" applyAlignment="1">
      <alignment vertical="center"/>
    </xf>
    <xf numFmtId="44" fontId="6" fillId="5" borderId="7" xfId="2" applyFont="1" applyFill="1" applyBorder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44" fontId="5" fillId="6" borderId="7" xfId="2" applyFont="1" applyFill="1" applyBorder="1" applyAlignment="1">
      <alignment vertical="center"/>
    </xf>
    <xf numFmtId="44" fontId="6" fillId="6" borderId="7" xfId="2" applyFont="1" applyFill="1" applyBorder="1" applyAlignment="1">
      <alignment vertical="center"/>
    </xf>
    <xf numFmtId="44" fontId="0" fillId="0" borderId="0" xfId="0" applyNumberFormat="1"/>
    <xf numFmtId="44" fontId="3" fillId="0" borderId="4" xfId="0" applyNumberFormat="1" applyFont="1" applyBorder="1" applyAlignment="1">
      <alignment vertical="center"/>
    </xf>
    <xf numFmtId="165" fontId="0" fillId="0" borderId="0" xfId="2" applyNumberFormat="1" applyFont="1"/>
    <xf numFmtId="9" fontId="3" fillId="5" borderId="4" xfId="1" applyFont="1" applyFill="1" applyBorder="1" applyAlignment="1">
      <alignment horizontal="center" vertical="center"/>
    </xf>
    <xf numFmtId="16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4" fontId="0" fillId="0" borderId="0" xfId="0" applyNumberFormat="1" applyFill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de participacion Gtos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'desa. FUNCIONAMIENTO 2024'!$G$2</c:f>
              <c:strCache>
                <c:ptCount val="1"/>
                <c:pt idx="0">
                  <c:v>% de participacion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C2-4DDA-843A-CF9DCC0C62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C2-4DDA-843A-CF9DCC0C62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1C2-4DDA-843A-CF9DCC0C62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3D4-4979-8698-52F2956E07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3D4-4979-8698-52F2956E070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3D4-4979-8698-52F2956E070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EF2C-484D-9C45-55E5B773DE55}"/>
              </c:ext>
            </c:extLst>
          </c:dPt>
          <c:dLbls>
            <c:dLbl>
              <c:idx val="4"/>
              <c:layout>
                <c:manualLayout>
                  <c:x val="-3.1335539579291721E-2"/>
                  <c:y val="1.17959393006908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4-4979-8698-52F2956E070E}"/>
                </c:ext>
              </c:extLst>
            </c:dLbl>
            <c:dLbl>
              <c:idx val="5"/>
              <c:layout>
                <c:manualLayout>
                  <c:x val="7.9307695233747609E-3"/>
                  <c:y val="-5.880471837572027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4-4979-8698-52F2956E070E}"/>
                </c:ext>
              </c:extLst>
            </c:dLbl>
            <c:dLbl>
              <c:idx val="6"/>
              <c:layout>
                <c:manualLayout>
                  <c:x val="2.5802426870554226E-2"/>
                  <c:y val="1.96784776902886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2C-484D-9C45-55E5B773DE5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'desa. FUNCIONAMIENTO 2024'!$A$3:$A$9</c:f>
              <c:strCache>
                <c:ptCount val="7"/>
                <c:pt idx="0">
                  <c:v>Gtos de Personal (Planta)</c:v>
                </c:pt>
                <c:pt idx="1">
                  <c:v>Gtos de personal (contratistas, Hora Catedra)</c:v>
                </c:pt>
                <c:pt idx="2">
                  <c:v>Adquisicion de Bienes y Servicios</c:v>
                </c:pt>
                <c:pt idx="3">
                  <c:v>Trasnferencias corrientes (previo Concepto)</c:v>
                </c:pt>
                <c:pt idx="4">
                  <c:v>Bienestar Universitario</c:v>
                </c:pt>
                <c:pt idx="5">
                  <c:v>Gtos de Comercializacion</c:v>
                </c:pt>
                <c:pt idx="6">
                  <c:v>Gtos tributos y multas</c:v>
                </c:pt>
              </c:strCache>
            </c:strRef>
          </c:cat>
          <c:val>
            <c:numRef>
              <c:f>'desa. FUNCIONAMIENTO 2024'!$G$3:$G$9</c:f>
              <c:numCache>
                <c:formatCode>0%</c:formatCode>
                <c:ptCount val="7"/>
                <c:pt idx="0">
                  <c:v>0.31773476040775561</c:v>
                </c:pt>
                <c:pt idx="1">
                  <c:v>0.42735976142050985</c:v>
                </c:pt>
                <c:pt idx="2">
                  <c:v>0.16534367071003139</c:v>
                </c:pt>
                <c:pt idx="3">
                  <c:v>3.8490915688253004E-2</c:v>
                </c:pt>
                <c:pt idx="4">
                  <c:v>2.0192839114877379E-2</c:v>
                </c:pt>
                <c:pt idx="5">
                  <c:v>2.3690342356579318E-2</c:v>
                </c:pt>
                <c:pt idx="6">
                  <c:v>7.1877103019934328E-3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4-4979-8698-52F2956E070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1133475</xdr:colOff>
      <xdr:row>12</xdr:row>
      <xdr:rowOff>133349</xdr:rowOff>
    </xdr:from>
    <xdr:to>
      <xdr:col>17</xdr:col>
      <xdr:colOff>609600</xdr:colOff>
      <xdr:row>31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workbookViewId="0">
      <selection activeCell="F14" sqref="F14"/>
    </sheetView>
  </sheetViews>
  <sheetFormatPr baseColWidth="10" defaultRowHeight="15" x14ac:dyDescent="0.25"/>
  <cols>
    <col min="1" max="1" width="17.42578125" customWidth="1"/>
    <col min="2" max="2" width="17.5703125" customWidth="1"/>
    <col min="3" max="3" width="12.140625" customWidth="1"/>
    <col min="4" max="4" width="17.5703125" customWidth="1"/>
    <col min="5" max="5" width="12.140625" customWidth="1"/>
    <col min="6" max="6" width="17.5703125" customWidth="1"/>
    <col min="7" max="7" width="12" customWidth="1"/>
    <col min="8" max="9" width="17.5703125" customWidth="1"/>
    <col min="10" max="10" width="11.42578125" customWidth="1"/>
  </cols>
  <sheetData>
    <row r="1" spans="1:10" ht="27.75" customHeight="1" thickBot="1" x14ac:dyDescent="0.3">
      <c r="A1" s="10" t="s">
        <v>10</v>
      </c>
      <c r="B1" s="12" t="s">
        <v>17</v>
      </c>
      <c r="C1" s="19" t="s">
        <v>14</v>
      </c>
      <c r="D1" s="19" t="s">
        <v>19</v>
      </c>
      <c r="E1" s="19" t="s">
        <v>15</v>
      </c>
      <c r="F1" s="19" t="s">
        <v>18</v>
      </c>
      <c r="G1" s="12" t="s">
        <v>14</v>
      </c>
      <c r="H1" s="12" t="s">
        <v>40</v>
      </c>
      <c r="I1" s="12" t="s">
        <v>16</v>
      </c>
      <c r="J1" s="12" t="s">
        <v>3</v>
      </c>
    </row>
    <row r="2" spans="1:10" ht="15.75" thickBot="1" x14ac:dyDescent="0.3">
      <c r="A2" s="14" t="s">
        <v>11</v>
      </c>
      <c r="B2" s="6">
        <f>+'EJECUCION FUNCIONAMIENTO 2024'!D6</f>
        <v>12951688079</v>
      </c>
      <c r="C2" s="16">
        <f>+B2/$B$4</f>
        <v>0.62958800606263077</v>
      </c>
      <c r="D2" s="6">
        <f>+'EJECUCION FUNCIONAMIENTO 2024'!E6</f>
        <v>2483325206</v>
      </c>
      <c r="E2" s="16" t="e">
        <f>+'EJECUCION FUNCIONAMIENTO 2024'!G6</f>
        <v>#DIV/0!</v>
      </c>
      <c r="F2" s="6">
        <f>+'EJECUCION FUNCIONAMIENTO 2024'!F6</f>
        <v>15435013285</v>
      </c>
      <c r="G2" s="16">
        <f>+F2/$F$4</f>
        <v>0.66948620216333998</v>
      </c>
      <c r="H2" s="6">
        <f>+'EJECUCION FUNCIONAMIENTO 2024'!H6</f>
        <v>10301451104.68</v>
      </c>
      <c r="I2" s="6">
        <f>+F2-H2</f>
        <v>5133562180.3199997</v>
      </c>
      <c r="J2" s="8">
        <f>+H2/F2</f>
        <v>0.66740798433203297</v>
      </c>
    </row>
    <row r="3" spans="1:10" ht="15.75" thickBot="1" x14ac:dyDescent="0.3">
      <c r="A3" s="14" t="s">
        <v>12</v>
      </c>
      <c r="B3" s="6">
        <f>+'EJECUCION INVERSION 2024'!D4</f>
        <v>7620000000</v>
      </c>
      <c r="C3" s="16">
        <f>+B3/$B$4</f>
        <v>0.37041199393736929</v>
      </c>
      <c r="D3" s="6">
        <f>+'EJECUCION INVERSION 2024'!E4</f>
        <v>0</v>
      </c>
      <c r="E3" s="16">
        <f>+'EJECUCION INVERSION 2024'!G4</f>
        <v>0</v>
      </c>
      <c r="F3" s="6">
        <f>+'EJECUCION INVERSION 2024'!F4</f>
        <v>7620000000</v>
      </c>
      <c r="G3" s="16">
        <f>+F3/$F$4</f>
        <v>0.33051379783665996</v>
      </c>
      <c r="H3" s="6">
        <f>+'EJECUCION INVERSION 2024'!H4</f>
        <v>7551031303.9200001</v>
      </c>
      <c r="I3" s="6">
        <f>+F3-H3</f>
        <v>68968696.079999924</v>
      </c>
      <c r="J3" s="8">
        <f t="shared" ref="J3:J4" si="0">+H3/F3</f>
        <v>0.99094899001574799</v>
      </c>
    </row>
    <row r="4" spans="1:10" ht="24" customHeight="1" thickBot="1" x14ac:dyDescent="0.3">
      <c r="A4" s="15" t="s">
        <v>13</v>
      </c>
      <c r="B4" s="7">
        <f>SUM(B2:B3)</f>
        <v>20571688079</v>
      </c>
      <c r="C4" s="8">
        <f>SUM(C2:C3)</f>
        <v>1</v>
      </c>
      <c r="D4" s="7">
        <f>SUM(D2:D3)</f>
        <v>2483325206</v>
      </c>
      <c r="E4" s="8">
        <f>+(F4-B4)/B4</f>
        <v>0.12071567469152078</v>
      </c>
      <c r="F4" s="6">
        <f t="shared" ref="F4" si="1">+B4+D4</f>
        <v>23055013285</v>
      </c>
      <c r="G4" s="8">
        <f>SUM(G2:G3)</f>
        <v>1</v>
      </c>
      <c r="H4" s="7">
        <f t="shared" ref="H4:I4" si="2">SUM(H2:H3)</f>
        <v>17852482408.599998</v>
      </c>
      <c r="I4" s="7">
        <f t="shared" si="2"/>
        <v>5202530876.3999996</v>
      </c>
      <c r="J4" s="17">
        <f t="shared" si="0"/>
        <v>0.77434275087644988</v>
      </c>
    </row>
    <row r="7" spans="1:10" x14ac:dyDescent="0.25">
      <c r="E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G29" sqref="G29"/>
    </sheetView>
  </sheetViews>
  <sheetFormatPr baseColWidth="10" defaultRowHeight="15" x14ac:dyDescent="0.25"/>
  <cols>
    <col min="3" max="3" width="9.5703125" customWidth="1"/>
    <col min="4" max="4" width="18.28515625" customWidth="1"/>
    <col min="5" max="5" width="16.42578125" customWidth="1"/>
    <col min="6" max="6" width="17" customWidth="1"/>
    <col min="7" max="7" width="11.28515625" customWidth="1"/>
    <col min="8" max="8" width="17.140625" customWidth="1"/>
    <col min="9" max="9" width="17" customWidth="1"/>
  </cols>
  <sheetData>
    <row r="1" spans="1:10" ht="34.5" thickBot="1" x14ac:dyDescent="0.3">
      <c r="A1" s="1" t="s">
        <v>0</v>
      </c>
      <c r="B1" s="2" t="s">
        <v>1</v>
      </c>
      <c r="C1" s="2" t="s">
        <v>2</v>
      </c>
      <c r="D1" s="3" t="s">
        <v>22</v>
      </c>
      <c r="E1" s="3" t="s">
        <v>23</v>
      </c>
      <c r="F1" s="2" t="s">
        <v>18</v>
      </c>
      <c r="G1" s="3" t="s">
        <v>24</v>
      </c>
      <c r="H1" s="3" t="s">
        <v>36</v>
      </c>
      <c r="I1" s="3" t="s">
        <v>16</v>
      </c>
      <c r="J1" s="3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8067720679</v>
      </c>
      <c r="E2" s="6">
        <v>2483325206</v>
      </c>
      <c r="F2" s="6">
        <f>+D2+E2</f>
        <v>10551045885</v>
      </c>
      <c r="G2" s="16">
        <f>+(F2-D2)/D2</f>
        <v>0.30781001286571685</v>
      </c>
      <c r="H2" s="6">
        <v>6783539377.6000004</v>
      </c>
      <c r="I2" s="6">
        <f>F2-H2</f>
        <v>3767506507.3999996</v>
      </c>
      <c r="J2" s="8">
        <f>+H2/F2</f>
        <v>0.6429257773624022</v>
      </c>
    </row>
    <row r="3" spans="1:10" ht="15.75" thickBot="1" x14ac:dyDescent="0.3">
      <c r="A3" s="4" t="s">
        <v>4</v>
      </c>
      <c r="B3" s="5" t="s">
        <v>6</v>
      </c>
      <c r="C3" s="5">
        <v>11</v>
      </c>
      <c r="D3" s="6">
        <v>34950400</v>
      </c>
      <c r="E3" s="6">
        <v>0</v>
      </c>
      <c r="F3" s="6">
        <f t="shared" ref="F3:F5" si="0">+D3+E3</f>
        <v>34950400</v>
      </c>
      <c r="G3" s="16">
        <f t="shared" ref="G3:G5" si="1">+(F3-D3)/D3</f>
        <v>0</v>
      </c>
      <c r="H3" s="6">
        <v>0</v>
      </c>
      <c r="I3" s="6">
        <f t="shared" ref="I3:I5" si="2">F3-H3</f>
        <v>34950400</v>
      </c>
      <c r="J3" s="8">
        <f t="shared" ref="J3:J5" si="3">+H3/F3</f>
        <v>0</v>
      </c>
    </row>
    <row r="4" spans="1:10" ht="15.75" thickBot="1" x14ac:dyDescent="0.3">
      <c r="A4" s="4" t="s">
        <v>7</v>
      </c>
      <c r="B4" s="5" t="s">
        <v>5</v>
      </c>
      <c r="C4" s="5">
        <v>20</v>
      </c>
      <c r="D4" s="6">
        <v>4849017000</v>
      </c>
      <c r="E4" s="6">
        <v>0</v>
      </c>
      <c r="F4" s="6">
        <f t="shared" si="0"/>
        <v>4849017000</v>
      </c>
      <c r="G4" s="16">
        <f t="shared" si="1"/>
        <v>0</v>
      </c>
      <c r="H4" s="6">
        <v>3517911727.0799999</v>
      </c>
      <c r="I4" s="6">
        <f t="shared" si="2"/>
        <v>1331105272.9200001</v>
      </c>
      <c r="J4" s="8">
        <f t="shared" si="3"/>
        <v>0.72548966668502091</v>
      </c>
    </row>
    <row r="5" spans="1:10" ht="15.75" thickBot="1" x14ac:dyDescent="0.3">
      <c r="A5" s="4" t="s">
        <v>7</v>
      </c>
      <c r="B5" s="5" t="s">
        <v>5</v>
      </c>
      <c r="C5" s="5">
        <v>21</v>
      </c>
      <c r="D5" s="6">
        <v>0</v>
      </c>
      <c r="E5" s="6">
        <v>0</v>
      </c>
      <c r="F5" s="6">
        <f t="shared" si="0"/>
        <v>0</v>
      </c>
      <c r="G5" s="16" t="e">
        <f t="shared" si="1"/>
        <v>#DIV/0!</v>
      </c>
      <c r="H5" s="6">
        <v>0</v>
      </c>
      <c r="I5" s="6">
        <f t="shared" si="2"/>
        <v>0</v>
      </c>
      <c r="J5" s="8" t="e">
        <f t="shared" si="3"/>
        <v>#DIV/0!</v>
      </c>
    </row>
    <row r="6" spans="1:10" ht="15.75" thickBot="1" x14ac:dyDescent="0.3">
      <c r="A6" s="48" t="s">
        <v>8</v>
      </c>
      <c r="B6" s="49"/>
      <c r="C6" s="50"/>
      <c r="D6" s="7">
        <f t="shared" ref="D6:I6" si="4">SUM(D2:D5)</f>
        <v>12951688079</v>
      </c>
      <c r="E6" s="7">
        <f>+F6-D6</f>
        <v>2483325206</v>
      </c>
      <c r="F6" s="7">
        <f t="shared" si="4"/>
        <v>15435013285</v>
      </c>
      <c r="G6" s="8" t="e">
        <f t="shared" si="4"/>
        <v>#DIV/0!</v>
      </c>
      <c r="H6" s="7">
        <f t="shared" si="4"/>
        <v>10301451104.68</v>
      </c>
      <c r="I6" s="7">
        <f t="shared" si="4"/>
        <v>5133562180.3199997</v>
      </c>
      <c r="J6" s="9">
        <f>+H6/F6</f>
        <v>0.66740798433203297</v>
      </c>
    </row>
    <row r="8" spans="1:10" x14ac:dyDescent="0.25">
      <c r="D8" s="43"/>
    </row>
    <row r="10" spans="1:10" x14ac:dyDescent="0.25">
      <c r="A10" s="20"/>
      <c r="D10" s="13"/>
      <c r="F10" s="13"/>
    </row>
    <row r="13" spans="1:10" x14ac:dyDescent="0.25">
      <c r="D13" s="13"/>
      <c r="F13" s="41"/>
      <c r="G13" s="41"/>
    </row>
    <row r="14" spans="1:10" x14ac:dyDescent="0.25">
      <c r="F14" s="41"/>
      <c r="G14" s="41"/>
    </row>
    <row r="15" spans="1:10" x14ac:dyDescent="0.25">
      <c r="F15" s="41"/>
      <c r="G15" s="41"/>
    </row>
    <row r="16" spans="1:10" x14ac:dyDescent="0.25">
      <c r="F16" s="41"/>
      <c r="G16" s="41"/>
    </row>
  </sheetData>
  <mergeCells count="1">
    <mergeCell ref="A6:C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0"/>
  <sheetViews>
    <sheetView zoomScale="130" zoomScaleNormal="130" workbookViewId="0">
      <selection activeCell="H17" sqref="H17"/>
    </sheetView>
  </sheetViews>
  <sheetFormatPr baseColWidth="10" defaultRowHeight="15" x14ac:dyDescent="0.25"/>
  <cols>
    <col min="1" max="1" width="21.42578125" customWidth="1"/>
    <col min="2" max="2" width="18" customWidth="1"/>
    <col min="3" max="3" width="11.7109375" customWidth="1"/>
    <col min="4" max="4" width="16.7109375" customWidth="1"/>
    <col min="5" max="5" width="10.140625" customWidth="1"/>
    <col min="6" max="6" width="16.42578125" customWidth="1"/>
    <col min="7" max="7" width="11.85546875" customWidth="1"/>
    <col min="8" max="8" width="17.28515625" customWidth="1"/>
    <col min="9" max="9" width="17" customWidth="1"/>
    <col min="10" max="10" width="17.140625" customWidth="1"/>
    <col min="11" max="11" width="15.28515625" customWidth="1"/>
    <col min="12" max="12" width="18.28515625" bestFit="1" customWidth="1"/>
  </cols>
  <sheetData>
    <row r="2" spans="1:12" s="29" customFormat="1" ht="33.75" x14ac:dyDescent="0.25">
      <c r="A2" s="28" t="s">
        <v>34</v>
      </c>
      <c r="B2" s="28" t="s">
        <v>41</v>
      </c>
      <c r="C2" s="28" t="s">
        <v>15</v>
      </c>
      <c r="D2" s="28" t="s">
        <v>29</v>
      </c>
      <c r="E2" s="28" t="s">
        <v>15</v>
      </c>
      <c r="F2" s="34" t="s">
        <v>30</v>
      </c>
      <c r="G2" s="28" t="s">
        <v>28</v>
      </c>
      <c r="H2" s="35" t="s">
        <v>37</v>
      </c>
      <c r="I2" s="38" t="s">
        <v>32</v>
      </c>
      <c r="J2" s="28" t="s">
        <v>33</v>
      </c>
    </row>
    <row r="3" spans="1:12" s="21" customFormat="1" ht="21" customHeight="1" x14ac:dyDescent="0.25">
      <c r="A3" s="23" t="s">
        <v>25</v>
      </c>
      <c r="B3" s="24">
        <v>4904240248</v>
      </c>
      <c r="C3" s="26">
        <f>+B3/$B$10</f>
        <v>0.46327621094569466</v>
      </c>
      <c r="D3" s="24">
        <v>0</v>
      </c>
      <c r="E3" s="26">
        <f>+D3/$D$10</f>
        <v>0</v>
      </c>
      <c r="F3" s="25">
        <f>SUM(B3,D3)</f>
        <v>4904240248</v>
      </c>
      <c r="G3" s="26">
        <f>+F3/$F$10</f>
        <v>0.31773476040775561</v>
      </c>
      <c r="H3" s="36">
        <v>3897754899.5999999</v>
      </c>
      <c r="I3" s="39">
        <f>+F3-H3</f>
        <v>1006485348.4000001</v>
      </c>
      <c r="J3" s="26">
        <f>+H3/F3</f>
        <v>0.79477242192397579</v>
      </c>
    </row>
    <row r="4" spans="1:12" s="21" customFormat="1" ht="26.25" customHeight="1" x14ac:dyDescent="0.25">
      <c r="A4" s="22" t="s">
        <v>26</v>
      </c>
      <c r="B4" s="24">
        <v>3228940377</v>
      </c>
      <c r="C4" s="26">
        <f t="shared" ref="C4:C9" si="0">+B4/$B$10</f>
        <v>0.30501998017657533</v>
      </c>
      <c r="D4" s="24">
        <v>3367363218</v>
      </c>
      <c r="E4" s="26">
        <f t="shared" ref="E4:E9" si="1">+D4/$D$10</f>
        <v>0.69444244431397129</v>
      </c>
      <c r="F4" s="25">
        <f t="shared" ref="F4:F9" si="2">SUM(B4,D4)</f>
        <v>6596303595</v>
      </c>
      <c r="G4" s="26">
        <f t="shared" ref="G4:G9" si="3">+F4/$F$10</f>
        <v>0.42735976142050985</v>
      </c>
      <c r="H4" s="36">
        <v>4456593528.6899996</v>
      </c>
      <c r="I4" s="39">
        <f t="shared" ref="I4:I8" si="4">+F4-H4</f>
        <v>2139710066.3100004</v>
      </c>
      <c r="J4" s="26">
        <f t="shared" ref="J4:J9" si="5">+H4/F4</f>
        <v>0.67561983230548983</v>
      </c>
      <c r="L4" s="27"/>
    </row>
    <row r="5" spans="1:12" s="21" customFormat="1" ht="26.25" customHeight="1" x14ac:dyDescent="0.25">
      <c r="A5" s="22" t="s">
        <v>35</v>
      </c>
      <c r="B5" s="24">
        <v>1660666692</v>
      </c>
      <c r="C5" s="26">
        <f t="shared" si="0"/>
        <v>0.15687391600100112</v>
      </c>
      <c r="D5" s="24">
        <v>891415062</v>
      </c>
      <c r="E5" s="26">
        <f t="shared" si="1"/>
        <v>0.18383417958732667</v>
      </c>
      <c r="F5" s="25">
        <f t="shared" si="2"/>
        <v>2552081754</v>
      </c>
      <c r="G5" s="26">
        <f t="shared" si="3"/>
        <v>0.16534367071003139</v>
      </c>
      <c r="H5" s="36">
        <v>1698250855.3900001</v>
      </c>
      <c r="I5" s="39">
        <f t="shared" si="4"/>
        <v>853830898.6099999</v>
      </c>
      <c r="J5" s="26">
        <f t="shared" si="5"/>
        <v>0.66543748166697647</v>
      </c>
    </row>
    <row r="6" spans="1:12" s="21" customFormat="1" ht="26.25" customHeight="1" x14ac:dyDescent="0.25">
      <c r="A6" s="22" t="s">
        <v>42</v>
      </c>
      <c r="B6" s="24">
        <v>594107795</v>
      </c>
      <c r="C6" s="26">
        <f t="shared" si="0"/>
        <v>5.6122048317911344E-2</v>
      </c>
      <c r="D6" s="24">
        <v>0</v>
      </c>
      <c r="E6" s="26">
        <f t="shared" si="1"/>
        <v>0</v>
      </c>
      <c r="F6" s="25">
        <f t="shared" si="2"/>
        <v>594107795</v>
      </c>
      <c r="G6" s="26">
        <f t="shared" si="3"/>
        <v>3.8490915688253004E-2</v>
      </c>
      <c r="H6" s="36">
        <v>0</v>
      </c>
      <c r="I6" s="39">
        <f t="shared" si="4"/>
        <v>594107795</v>
      </c>
      <c r="J6" s="26">
        <f t="shared" si="5"/>
        <v>0</v>
      </c>
    </row>
    <row r="7" spans="1:12" s="21" customFormat="1" ht="20.25" customHeight="1" x14ac:dyDescent="0.25">
      <c r="A7" s="23" t="s">
        <v>27</v>
      </c>
      <c r="B7" s="24">
        <v>163090773</v>
      </c>
      <c r="C7" s="26">
        <f t="shared" si="0"/>
        <v>1.5406275291357709E-2</v>
      </c>
      <c r="D7" s="24">
        <v>148585967</v>
      </c>
      <c r="E7" s="26">
        <f t="shared" si="1"/>
        <v>3.0642492488683788E-2</v>
      </c>
      <c r="F7" s="25">
        <f t="shared" si="2"/>
        <v>311676740</v>
      </c>
      <c r="G7" s="26">
        <f t="shared" si="3"/>
        <v>2.0192839114877379E-2</v>
      </c>
      <c r="H7" s="36">
        <v>172859817</v>
      </c>
      <c r="I7" s="39">
        <f t="shared" si="4"/>
        <v>138816923</v>
      </c>
      <c r="J7" s="26">
        <f t="shared" si="5"/>
        <v>0.55461250332636303</v>
      </c>
    </row>
    <row r="8" spans="1:12" s="21" customFormat="1" ht="20.25" customHeight="1" x14ac:dyDescent="0.25">
      <c r="A8" s="23" t="s">
        <v>38</v>
      </c>
      <c r="B8" s="24">
        <v>0</v>
      </c>
      <c r="C8" s="26">
        <f t="shared" si="0"/>
        <v>0</v>
      </c>
      <c r="D8" s="24">
        <v>365660749</v>
      </c>
      <c r="E8" s="26">
        <f t="shared" si="1"/>
        <v>7.5409252844442498E-2</v>
      </c>
      <c r="F8" s="25">
        <f t="shared" si="2"/>
        <v>365660749</v>
      </c>
      <c r="G8" s="26">
        <f t="shared" si="3"/>
        <v>2.3690342356579318E-2</v>
      </c>
      <c r="H8" s="36">
        <v>0</v>
      </c>
      <c r="I8" s="39">
        <f t="shared" si="4"/>
        <v>365660749</v>
      </c>
      <c r="J8" s="26">
        <f t="shared" si="5"/>
        <v>0</v>
      </c>
    </row>
    <row r="9" spans="1:12" s="21" customFormat="1" ht="20.25" customHeight="1" x14ac:dyDescent="0.25">
      <c r="A9" s="23" t="s">
        <v>39</v>
      </c>
      <c r="B9" s="24">
        <v>34950400</v>
      </c>
      <c r="C9" s="26">
        <f t="shared" si="0"/>
        <v>3.3015692674598363E-3</v>
      </c>
      <c r="D9" s="24">
        <v>75992004</v>
      </c>
      <c r="E9" s="26">
        <f t="shared" si="1"/>
        <v>1.5671630765575786E-2</v>
      </c>
      <c r="F9" s="25">
        <f t="shared" si="2"/>
        <v>110942404</v>
      </c>
      <c r="G9" s="26">
        <f t="shared" si="3"/>
        <v>7.1877103019934328E-3</v>
      </c>
      <c r="H9" s="36">
        <v>75992004</v>
      </c>
      <c r="I9" s="39">
        <f>+F9-H9</f>
        <v>34950400</v>
      </c>
      <c r="J9" s="26">
        <f t="shared" si="5"/>
        <v>0.68496806685386047</v>
      </c>
    </row>
    <row r="10" spans="1:12" s="33" customFormat="1" ht="23.25" customHeight="1" x14ac:dyDescent="0.25">
      <c r="A10" s="31" t="s">
        <v>31</v>
      </c>
      <c r="B10" s="25">
        <f>SUM(B3:B9)</f>
        <v>10585996285</v>
      </c>
      <c r="C10" s="30">
        <f>SUM(C3:C9)</f>
        <v>1</v>
      </c>
      <c r="D10" s="25">
        <f t="shared" ref="D10:F10" si="6">SUM(D3:D9)</f>
        <v>4849017000</v>
      </c>
      <c r="E10" s="32">
        <f t="shared" si="6"/>
        <v>1</v>
      </c>
      <c r="F10" s="25">
        <f t="shared" si="6"/>
        <v>15435013285</v>
      </c>
      <c r="G10" s="26">
        <f>+F10/$F$10</f>
        <v>1</v>
      </c>
      <c r="H10" s="37">
        <f>SUM(H3:H9)</f>
        <v>10301451104.679998</v>
      </c>
      <c r="I10" s="40">
        <f>SUM(I3:I9)</f>
        <v>5133562180.3200006</v>
      </c>
      <c r="J10" s="32">
        <f>+H10/F10</f>
        <v>0.66740798433203286</v>
      </c>
    </row>
    <row r="11" spans="1:12" s="21" customFormat="1" x14ac:dyDescent="0.25"/>
    <row r="12" spans="1:12" s="21" customFormat="1" x14ac:dyDescent="0.25"/>
    <row r="13" spans="1:12" s="21" customFormat="1" x14ac:dyDescent="0.25">
      <c r="B13" s="45"/>
      <c r="C13" s="46"/>
      <c r="D13" s="46"/>
      <c r="E13" s="46"/>
      <c r="F13" s="47"/>
    </row>
    <row r="16" spans="1:12" x14ac:dyDescent="0.25">
      <c r="C16" s="41"/>
    </row>
    <row r="17" spans="4:4" x14ac:dyDescent="0.25">
      <c r="D17" s="41"/>
    </row>
    <row r="20" spans="4:4" x14ac:dyDescent="0.25">
      <c r="D20" s="41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tabSelected="1" workbookViewId="0">
      <selection activeCell="G18" sqref="G18"/>
    </sheetView>
  </sheetViews>
  <sheetFormatPr baseColWidth="10" defaultRowHeight="15" x14ac:dyDescent="0.25"/>
  <cols>
    <col min="4" max="6" width="17.42578125" customWidth="1"/>
    <col min="7" max="7" width="11.42578125" customWidth="1"/>
    <col min="8" max="9" width="17.42578125" customWidth="1"/>
  </cols>
  <sheetData>
    <row r="1" spans="1:10" ht="34.5" thickBot="1" x14ac:dyDescent="0.3">
      <c r="A1" s="10" t="s">
        <v>0</v>
      </c>
      <c r="B1" s="11" t="s">
        <v>1</v>
      </c>
      <c r="C1" s="11" t="s">
        <v>2</v>
      </c>
      <c r="D1" s="12" t="s">
        <v>17</v>
      </c>
      <c r="E1" s="12" t="s">
        <v>23</v>
      </c>
      <c r="F1" s="18" t="s">
        <v>18</v>
      </c>
      <c r="G1" s="19" t="s">
        <v>21</v>
      </c>
      <c r="H1" s="18" t="s">
        <v>36</v>
      </c>
      <c r="I1" s="12" t="s">
        <v>20</v>
      </c>
      <c r="J1" s="12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6152395223</v>
      </c>
      <c r="E2" s="6">
        <v>0</v>
      </c>
      <c r="F2" s="42">
        <f>+D2+E2</f>
        <v>6152395223</v>
      </c>
      <c r="G2" s="16">
        <f>+(F2-D2)/D2</f>
        <v>0</v>
      </c>
      <c r="H2" s="6">
        <v>6115132735.5200005</v>
      </c>
      <c r="I2" s="6">
        <f>F2-H2</f>
        <v>37262487.479999542</v>
      </c>
      <c r="J2" s="8">
        <f>+H2/F2</f>
        <v>0.99394341778618223</v>
      </c>
    </row>
    <row r="3" spans="1:10" ht="15.75" thickBot="1" x14ac:dyDescent="0.3">
      <c r="A3" s="4" t="s">
        <v>7</v>
      </c>
      <c r="B3" s="5" t="s">
        <v>5</v>
      </c>
      <c r="C3" s="5">
        <v>21</v>
      </c>
      <c r="D3" s="6">
        <v>1467604777</v>
      </c>
      <c r="E3" s="6">
        <v>0</v>
      </c>
      <c r="F3" s="42">
        <f>+D3+E3</f>
        <v>1467604777</v>
      </c>
      <c r="G3" s="16">
        <f t="shared" ref="G3:G4" si="0">+(F3-D3)/D3</f>
        <v>0</v>
      </c>
      <c r="H3" s="6">
        <v>1435898568.4000001</v>
      </c>
      <c r="I3" s="6">
        <f>F3-H3</f>
        <v>31706208.599999905</v>
      </c>
      <c r="J3" s="8">
        <f>+H3/F3</f>
        <v>0.97839594889789605</v>
      </c>
    </row>
    <row r="4" spans="1:10" ht="15.75" thickBot="1" x14ac:dyDescent="0.3">
      <c r="A4" s="51" t="s">
        <v>9</v>
      </c>
      <c r="B4" s="52"/>
      <c r="C4" s="53"/>
      <c r="D4" s="7">
        <f>SUM(D2:D3)</f>
        <v>7620000000</v>
      </c>
      <c r="E4" s="7">
        <f>SUM(E2:E3)</f>
        <v>0</v>
      </c>
      <c r="F4" s="7">
        <f>SUM(F2:F3)</f>
        <v>7620000000</v>
      </c>
      <c r="G4" s="44">
        <f t="shared" si="0"/>
        <v>0</v>
      </c>
      <c r="H4" s="7">
        <f>SUM(H2:H3)</f>
        <v>7551031303.9200001</v>
      </c>
      <c r="I4" s="7">
        <f>SUM(I2:I3)</f>
        <v>68968696.079999447</v>
      </c>
      <c r="J4" s="17">
        <f>+H4/F4</f>
        <v>0.99094899001574799</v>
      </c>
    </row>
    <row r="6" spans="1:10" x14ac:dyDescent="0.25">
      <c r="D6" s="13"/>
      <c r="F6" s="13"/>
      <c r="H6" s="13"/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PRESUPUESTAL 2024</vt:lpstr>
      <vt:lpstr>EJECUCION FUNCIONAMIENTO 2024</vt:lpstr>
      <vt:lpstr>desa. FUNCIONAMIENTO 2024</vt:lpstr>
      <vt:lpstr>EJECUCION INVERSION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Jorge Eduardo Martinez</cp:lastModifiedBy>
  <dcterms:created xsi:type="dcterms:W3CDTF">2019-01-08T21:15:16Z</dcterms:created>
  <dcterms:modified xsi:type="dcterms:W3CDTF">2025-01-20T18:43:59Z</dcterms:modified>
</cp:coreProperties>
</file>