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PLANEACION 2022\EJECUCION PRESUPUESTAL 2021\"/>
    </mc:Choice>
  </mc:AlternateContent>
  <bookViews>
    <workbookView xWindow="0" yWindow="0" windowWidth="7470" windowHeight="2700"/>
  </bookViews>
  <sheets>
    <sheet name="EJECUCION PRESUPUESTAL 2021" sheetId="2" r:id="rId1"/>
    <sheet name="EJECUCION FUNCIONAMIENTO 2021" sheetId="1" r:id="rId2"/>
    <sheet name="desa. FUNCIONAMIENTO 2021" sheetId="5" r:id="rId3"/>
    <sheet name="EJECUCION INVERSION 2021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J2" i="3"/>
  <c r="J3" i="3" s="1"/>
  <c r="F2" i="3"/>
  <c r="J2" i="1"/>
  <c r="I2" i="1"/>
  <c r="F3" i="1"/>
  <c r="J3" i="1" s="1"/>
  <c r="F4" i="1"/>
  <c r="J4" i="1" s="1"/>
  <c r="F2" i="1"/>
  <c r="E5" i="1"/>
  <c r="H5" i="1"/>
  <c r="D5" i="1"/>
  <c r="J5" i="1" l="1"/>
  <c r="I4" i="1"/>
  <c r="I3" i="1"/>
  <c r="F5" i="1"/>
  <c r="H9" i="5"/>
  <c r="B9" i="5"/>
  <c r="H2" i="2"/>
  <c r="F2" i="2"/>
  <c r="I3" i="5" l="1"/>
  <c r="I7" i="5"/>
  <c r="C4" i="5"/>
  <c r="F4" i="5" s="1"/>
  <c r="J4" i="5" s="1"/>
  <c r="C7" i="5"/>
  <c r="F7" i="5" s="1"/>
  <c r="I8" i="5"/>
  <c r="I6" i="5"/>
  <c r="I5" i="5"/>
  <c r="I4" i="5"/>
  <c r="C8" i="5"/>
  <c r="F8" i="5" s="1"/>
  <c r="K8" i="5" s="1"/>
  <c r="C6" i="5"/>
  <c r="F6" i="5" s="1"/>
  <c r="J6" i="5" s="1"/>
  <c r="C5" i="5"/>
  <c r="F5" i="5" s="1"/>
  <c r="C3" i="5"/>
  <c r="I2" i="2"/>
  <c r="D9" i="5"/>
  <c r="E7" i="5" s="1"/>
  <c r="I2" i="3"/>
  <c r="F3" i="3"/>
  <c r="H3" i="3"/>
  <c r="H3" i="2" s="1"/>
  <c r="D3" i="3"/>
  <c r="B3" i="2" s="1"/>
  <c r="G3" i="1"/>
  <c r="G4" i="1"/>
  <c r="G2" i="1"/>
  <c r="J7" i="5" l="1"/>
  <c r="K7" i="5"/>
  <c r="K4" i="5"/>
  <c r="I9" i="5"/>
  <c r="E5" i="5"/>
  <c r="E6" i="5"/>
  <c r="E8" i="5"/>
  <c r="E4" i="5"/>
  <c r="E3" i="5"/>
  <c r="E9" i="5" s="1"/>
  <c r="J8" i="5"/>
  <c r="F3" i="5"/>
  <c r="F9" i="5" s="1"/>
  <c r="C9" i="5"/>
  <c r="G3" i="3"/>
  <c r="E3" i="2" s="1"/>
  <c r="F3" i="2"/>
  <c r="I3" i="2" s="1"/>
  <c r="G5" i="1"/>
  <c r="I5" i="1"/>
  <c r="K6" i="5"/>
  <c r="K5" i="5"/>
  <c r="J5" i="5"/>
  <c r="J2" i="2"/>
  <c r="E2" i="2"/>
  <c r="I3" i="3"/>
  <c r="E3" i="3"/>
  <c r="D3" i="2" s="1"/>
  <c r="G6" i="5" l="1"/>
  <c r="G7" i="5"/>
  <c r="K3" i="5"/>
  <c r="J3" i="5"/>
  <c r="J9" i="5" s="1"/>
  <c r="F4" i="2"/>
  <c r="K9" i="5"/>
  <c r="G8" i="5"/>
  <c r="G4" i="5"/>
  <c r="G5" i="5"/>
  <c r="G3" i="5"/>
  <c r="J3" i="2"/>
  <c r="H4" i="2"/>
  <c r="I4" i="2"/>
  <c r="G2" i="2"/>
  <c r="G3" i="2"/>
  <c r="J4" i="2" l="1"/>
  <c r="G9" i="5"/>
  <c r="G4" i="2"/>
  <c r="B2" i="2" l="1"/>
  <c r="B4" i="2" s="1"/>
  <c r="C2" i="2" s="1"/>
  <c r="D2" i="2"/>
  <c r="D4" i="2" s="1"/>
  <c r="C3" i="2" l="1"/>
  <c r="C4" i="2" s="1"/>
  <c r="E4" i="2"/>
</calcChain>
</file>

<file path=xl/sharedStrings.xml><?xml version="1.0" encoding="utf-8"?>
<sst xmlns="http://schemas.openxmlformats.org/spreadsheetml/2006/main" count="61" uniqueCount="38">
  <si>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</si>
  <si>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</si>
  <si>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</si>
  <si>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</si>
  <si>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</si>
  <si>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</si>
  <si>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</si>
  <si>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</si>
  <si>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</si>
  <si>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</si>
  <si>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</si>
  <si>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</si>
  <si>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</si>
  <si>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</si>
  <si>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% Participacion</t>
  </si>
  <si>
    <t>%</t>
  </si>
  <si>
    <t>Presupuesto Inicial</t>
  </si>
  <si>
    <t>Presupuesto Final</t>
  </si>
  <si>
    <t>Adicion o Reduccion</t>
  </si>
  <si>
    <t>%
Crecimiento</t>
  </si>
  <si>
    <t>Presupuesto INICIAL</t>
  </si>
  <si>
    <t>Adiciones</t>
  </si>
  <si>
    <t>% de incremento</t>
  </si>
  <si>
    <t>Gtos de Personal (Planta)</t>
  </si>
  <si>
    <t>Gtos de personal (contratistas, Hora Catedra)</t>
  </si>
  <si>
    <t>Bienestar Universitario</t>
  </si>
  <si>
    <t>% de participacion</t>
  </si>
  <si>
    <t>Presupueto Nacion</t>
  </si>
  <si>
    <t>Presupuesto Propios</t>
  </si>
  <si>
    <t>Total Funcionamiento</t>
  </si>
  <si>
    <t>% de Ejecucion</t>
  </si>
  <si>
    <t>ITEM</t>
  </si>
  <si>
    <t>Adquisicion de Bienes y Servicios</t>
  </si>
  <si>
    <t>Presupuesto Ejecutado A Nivel de Compromiso</t>
  </si>
  <si>
    <t>Presupuesto Dispopnible Sin Compromiso</t>
  </si>
  <si>
    <t>Gtos de Comercializacion y produccion</t>
  </si>
  <si>
    <t>Gtos por tributos y Multas</t>
  </si>
  <si>
    <t>Presupuesto Total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</si>
</sst>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_-[$$-240A]\ * #,##0.00_-;\-[$$-240A]\ * #,##0.00_-;_-[$$-240A]\ 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44" fontId="6" fillId="0" borderId="7" xfId="2" applyFont="1" applyBorder="1" applyAlignment="1">
      <alignment vertical="center"/>
    </xf>
    <xf numFmtId="44" fontId="5" fillId="0" borderId="7" xfId="2" applyFont="1" applyBorder="1" applyAlignment="1">
      <alignment vertical="center"/>
    </xf>
    <xf numFmtId="44" fontId="6" fillId="4" borderId="7" xfId="2" applyFont="1" applyFill="1" applyBorder="1" applyAlignment="1">
      <alignment vertical="center"/>
    </xf>
    <xf numFmtId="9" fontId="5" fillId="0" borderId="7" xfId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44" fontId="6" fillId="0" borderId="7" xfId="2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9" fontId="6" fillId="0" borderId="7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G34" sqref="G34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hidden="1" customWidth="1"/>
    <col min="4" max="4" width="17.5703125" customWidth="1"/>
    <col min="5" max="5" width="12.140625" customWidth="1"/>
    <col min="6" max="6" width="17.5703125" customWidth="1"/>
    <col min="7" max="7" width="12" customWidth="1"/>
    <col min="8" max="9" width="17.5703125" customWidth="1"/>
    <col min="10" max="10" width="11.42578125" customWidth="1"/>
  </cols>
  <sheetData>
    <row r="1" spans="1:10" ht="38.25" customHeight="1" thickBot="1" x14ac:dyDescent="0.3">
      <c r="A1" s="10" t="s">
        <v>10</v>
      </c>
      <c r="B1" s="12" t="s">
        <v>16</v>
      </c>
      <c r="C1" s="19" t="s">
        <v>14</v>
      </c>
      <c r="D1" s="19" t="s">
        <v>18</v>
      </c>
      <c r="E1" s="19" t="s">
        <v>15</v>
      </c>
      <c r="F1" s="19" t="s">
        <v>17</v>
      </c>
      <c r="G1" s="12" t="s">
        <v>14</v>
      </c>
      <c r="H1" s="12" t="s">
        <v>33</v>
      </c>
      <c r="I1" s="12" t="s">
        <v>34</v>
      </c>
      <c r="J1" s="12" t="s">
        <v>3</v>
      </c>
    </row>
    <row r="2" spans="1:10" ht="15.75" thickBot="1" x14ac:dyDescent="0.3">
      <c r="A2" s="14" t="s">
        <v>11</v>
      </c>
      <c r="B2" s="6">
        <f>+'EJECUCION FUNCIONAMIENTO 2021'!D5</f>
        <v>6847128838</v>
      </c>
      <c r="C2" s="16">
        <f>+B2/$B$4</f>
        <v>0.55995305944991647</v>
      </c>
      <c r="D2" s="6">
        <f>+'EJECUCION FUNCIONAMIENTO 2021'!E5</f>
        <v>0</v>
      </c>
      <c r="E2" s="16">
        <f>+'EJECUCION FUNCIONAMIENTO 2021'!G5</f>
        <v>0</v>
      </c>
      <c r="F2" s="6">
        <f>+'EJECUCION FUNCIONAMIENTO 2021'!F5</f>
        <v>6847128838</v>
      </c>
      <c r="G2" s="16">
        <f>+F2/$F$4</f>
        <v>0.55995305944991647</v>
      </c>
      <c r="H2" s="6">
        <f>+'EJECUCION FUNCIONAMIENTO 2021'!H5</f>
        <v>949688572.67000008</v>
      </c>
      <c r="I2" s="6">
        <f>+F2-H2</f>
        <v>5897440265.3299999</v>
      </c>
      <c r="J2" s="8">
        <f>+H2/F2</f>
        <v>0.13869880283242891</v>
      </c>
    </row>
    <row r="3" spans="1:10" ht="15.75" thickBot="1" x14ac:dyDescent="0.3">
      <c r="A3" s="14" t="s">
        <v>12</v>
      </c>
      <c r="B3" s="6">
        <f>+'EJECUCION INVERSION 2021'!D3</f>
        <v>5380911928</v>
      </c>
      <c r="C3" s="16">
        <f>+B3/$B$4</f>
        <v>0.44004694055008353</v>
      </c>
      <c r="D3" s="6">
        <f>+'EJECUCION INVERSION 2021'!E3</f>
        <v>0</v>
      </c>
      <c r="E3" s="16">
        <f>+'EJECUCION INVERSION 2021'!G3</f>
        <v>0</v>
      </c>
      <c r="F3" s="6">
        <f>+'EJECUCION INVERSION 2021'!F3</f>
        <v>5380911928</v>
      </c>
      <c r="G3" s="16">
        <f>+F3/$F$4</f>
        <v>0.44004694055008353</v>
      </c>
      <c r="H3" s="6">
        <f>+'EJECUCION INVERSION 2021'!H3</f>
        <v>239025025</v>
      </c>
      <c r="I3" s="6">
        <f>+F3-H3</f>
        <v>5141886903</v>
      </c>
      <c r="J3" s="8">
        <f>+H3/F3</f>
        <v>4.4420913815038376E-2</v>
      </c>
    </row>
    <row r="4" spans="1:10" ht="24" customHeight="1" thickBot="1" x14ac:dyDescent="0.3">
      <c r="A4" s="15" t="s">
        <v>13</v>
      </c>
      <c r="B4" s="7">
        <f>SUM(B2:B3)</f>
        <v>12228040766</v>
      </c>
      <c r="C4" s="8">
        <f>SUM(C2:C3)</f>
        <v>1</v>
      </c>
      <c r="D4" s="7">
        <f>SUM(D2:D3)</f>
        <v>0</v>
      </c>
      <c r="E4" s="8">
        <f>+(F4-B4)/B4</f>
        <v>0</v>
      </c>
      <c r="F4" s="7">
        <f t="shared" ref="F4:I4" si="0">SUM(F2:F3)</f>
        <v>12228040766</v>
      </c>
      <c r="G4" s="8">
        <f>SUM(G2:G3)</f>
        <v>1</v>
      </c>
      <c r="H4" s="7">
        <f t="shared" si="0"/>
        <v>1188713597.6700001</v>
      </c>
      <c r="I4" s="7">
        <f t="shared" si="0"/>
        <v>11039327168.33</v>
      </c>
      <c r="J4" s="17">
        <f>+H4/F4</f>
        <v>9.7212106208805882E-2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I1" sqref="I1"/>
    </sheetView>
  </sheetViews>
  <sheetFormatPr baseColWidth="10" defaultRowHeight="15" x14ac:dyDescent="0.25"/>
  <cols>
    <col min="3" max="3" width="9.5703125" customWidth="1"/>
    <col min="4" max="5" width="16.42578125" customWidth="1"/>
    <col min="6" max="6" width="17" customWidth="1"/>
    <col min="7" max="7" width="11.28515625" customWidth="1"/>
    <col min="8" max="9" width="17.140625" customWidth="1"/>
  </cols>
  <sheetData>
    <row r="1" spans="1:10" ht="34.5" thickBot="1" x14ac:dyDescent="0.3">
      <c r="A1" s="1" t="s">
        <v>0</v>
      </c>
      <c r="B1" s="2" t="s">
        <v>1</v>
      </c>
      <c r="C1" s="2" t="s">
        <v>2</v>
      </c>
      <c r="D1" s="3" t="s">
        <v>20</v>
      </c>
      <c r="E1" s="3" t="s">
        <v>21</v>
      </c>
      <c r="F1" s="2" t="s">
        <v>17</v>
      </c>
      <c r="G1" s="3" t="s">
        <v>22</v>
      </c>
      <c r="H1" s="3" t="s">
        <v>33</v>
      </c>
      <c r="I1" s="3" t="s">
        <v>34</v>
      </c>
      <c r="J1" s="3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4777132568</v>
      </c>
      <c r="E2" s="6">
        <v>0</v>
      </c>
      <c r="F2" s="6">
        <f>+D2+E2</f>
        <v>4777132568</v>
      </c>
      <c r="G2" s="16">
        <f>+(F2-D2)/D2</f>
        <v>0</v>
      </c>
      <c r="H2" s="6">
        <v>445566570</v>
      </c>
      <c r="I2" s="6">
        <f>+F2-H2</f>
        <v>4331565998</v>
      </c>
      <c r="J2" s="8">
        <f>+H2/F2</f>
        <v>9.327071494407814E-2</v>
      </c>
    </row>
    <row r="3" spans="1:10" ht="15.75" thickBot="1" x14ac:dyDescent="0.3">
      <c r="A3" s="4" t="s">
        <v>4</v>
      </c>
      <c r="B3" s="5" t="s">
        <v>6</v>
      </c>
      <c r="C3" s="5">
        <v>11</v>
      </c>
      <c r="D3" s="6">
        <v>10502910</v>
      </c>
      <c r="E3" s="6">
        <v>0</v>
      </c>
      <c r="F3" s="6">
        <f t="shared" ref="F3:F4" si="0">+D3+E3</f>
        <v>10502910</v>
      </c>
      <c r="G3" s="16">
        <f>+(F3-D3)/D3</f>
        <v>0</v>
      </c>
      <c r="H3" s="6">
        <v>0</v>
      </c>
      <c r="I3" s="6">
        <f t="shared" ref="I3:I4" si="1">+F3-H3</f>
        <v>10502910</v>
      </c>
      <c r="J3" s="8">
        <f t="shared" ref="J3:J4" si="2">+H3/F3</f>
        <v>0</v>
      </c>
    </row>
    <row r="4" spans="1:10" ht="15.75" thickBot="1" x14ac:dyDescent="0.3">
      <c r="A4" s="4" t="s">
        <v>7</v>
      </c>
      <c r="B4" s="5" t="s">
        <v>5</v>
      </c>
      <c r="C4" s="5">
        <v>20</v>
      </c>
      <c r="D4" s="6">
        <v>2059493360</v>
      </c>
      <c r="E4" s="6">
        <v>0</v>
      </c>
      <c r="F4" s="6">
        <f t="shared" si="0"/>
        <v>2059493360</v>
      </c>
      <c r="G4" s="16">
        <f>+(F4-D4)/D4</f>
        <v>0</v>
      </c>
      <c r="H4" s="6">
        <v>504122002.67000002</v>
      </c>
      <c r="I4" s="6">
        <f t="shared" si="1"/>
        <v>1555371357.3299999</v>
      </c>
      <c r="J4" s="8">
        <f t="shared" si="2"/>
        <v>0.24477962029943132</v>
      </c>
    </row>
    <row r="5" spans="1:10" ht="15.75" thickBot="1" x14ac:dyDescent="0.3">
      <c r="A5" s="37" t="s">
        <v>8</v>
      </c>
      <c r="B5" s="38"/>
      <c r="C5" s="39"/>
      <c r="D5" s="7">
        <f>SUM(D2:D4)</f>
        <v>6847128838</v>
      </c>
      <c r="E5" s="7">
        <f t="shared" ref="E5:I5" si="3">SUM(E2:E4)</f>
        <v>0</v>
      </c>
      <c r="F5" s="7">
        <f t="shared" si="3"/>
        <v>6847128838</v>
      </c>
      <c r="G5" s="7">
        <f t="shared" si="3"/>
        <v>0</v>
      </c>
      <c r="H5" s="7">
        <f t="shared" si="3"/>
        <v>949688572.67000008</v>
      </c>
      <c r="I5" s="7">
        <f t="shared" si="3"/>
        <v>5897440265.3299999</v>
      </c>
      <c r="J5" s="9">
        <f>SUM(J2:J4)</f>
        <v>0.33805033524350947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L18" sqref="L18"/>
    </sheetView>
  </sheetViews>
  <sheetFormatPr baseColWidth="10" defaultRowHeight="15" x14ac:dyDescent="0.25"/>
  <cols>
    <col min="1" max="1" width="21.42578125" customWidth="1"/>
    <col min="2" max="2" width="15.42578125" bestFit="1" customWidth="1"/>
    <col min="3" max="3" width="11.7109375" customWidth="1"/>
    <col min="4" max="4" width="16.7109375" customWidth="1"/>
    <col min="5" max="5" width="10.140625" customWidth="1"/>
    <col min="6" max="6" width="17.5703125" customWidth="1"/>
    <col min="7" max="7" width="11.85546875" customWidth="1"/>
    <col min="8" max="8" width="17.28515625" customWidth="1"/>
    <col min="9" max="9" width="11.7109375" customWidth="1"/>
    <col min="10" max="10" width="15.140625" customWidth="1"/>
    <col min="11" max="11" width="17.140625" customWidth="1"/>
    <col min="12" max="12" width="15.28515625" customWidth="1"/>
    <col min="13" max="13" width="18.28515625" bestFit="1" customWidth="1"/>
  </cols>
  <sheetData>
    <row r="2" spans="1:13" s="31" customFormat="1" ht="33.75" x14ac:dyDescent="0.25">
      <c r="A2" s="30" t="s">
        <v>31</v>
      </c>
      <c r="B2" s="30" t="s">
        <v>27</v>
      </c>
      <c r="C2" s="30" t="s">
        <v>15</v>
      </c>
      <c r="D2" s="30" t="s">
        <v>28</v>
      </c>
      <c r="E2" s="30" t="s">
        <v>15</v>
      </c>
      <c r="F2" s="30" t="s">
        <v>37</v>
      </c>
      <c r="G2" s="30" t="s">
        <v>26</v>
      </c>
      <c r="H2" s="30" t="s">
        <v>33</v>
      </c>
      <c r="I2" s="30" t="s">
        <v>15</v>
      </c>
      <c r="J2" s="30" t="s">
        <v>34</v>
      </c>
      <c r="K2" s="30" t="s">
        <v>30</v>
      </c>
    </row>
    <row r="3" spans="1:13" s="20" customFormat="1" ht="21" customHeight="1" x14ac:dyDescent="0.25">
      <c r="A3" s="22" t="s">
        <v>23</v>
      </c>
      <c r="B3" s="24">
        <v>3882504617</v>
      </c>
      <c r="C3" s="26">
        <f>+B3/$B$9</f>
        <v>0.81094407350784525</v>
      </c>
      <c r="D3" s="24">
        <v>0</v>
      </c>
      <c r="E3" s="26">
        <f>+D3/$D$9</f>
        <v>0</v>
      </c>
      <c r="F3" s="23">
        <f>SUM(B3:D3)</f>
        <v>3882504617.8109441</v>
      </c>
      <c r="G3" s="26">
        <f>+F3/$F$9</f>
        <v>0.56702666316090111</v>
      </c>
      <c r="H3" s="24">
        <v>279335557</v>
      </c>
      <c r="I3" s="26">
        <f>+H3/$H$9</f>
        <v>0.29413385086298616</v>
      </c>
      <c r="J3" s="24">
        <f>+F3-H3</f>
        <v>3603169060.8109441</v>
      </c>
      <c r="K3" s="26">
        <f>+H3/F3</f>
        <v>7.1947256860571768E-2</v>
      </c>
    </row>
    <row r="4" spans="1:13" s="20" customFormat="1" ht="26.25" customHeight="1" x14ac:dyDescent="0.25">
      <c r="A4" s="21" t="s">
        <v>24</v>
      </c>
      <c r="B4" s="24">
        <v>4218880</v>
      </c>
      <c r="C4" s="26">
        <f>+B4/$B$9</f>
        <v>8.8120326189963121E-4</v>
      </c>
      <c r="D4" s="24">
        <v>730749774</v>
      </c>
      <c r="E4" s="26">
        <f>+D4/$D$9</f>
        <v>0.35482016509147668</v>
      </c>
      <c r="F4" s="23">
        <f t="shared" ref="F4:F8" si="0">SUM(B4:D4)</f>
        <v>734968654.0008812</v>
      </c>
      <c r="G4" s="26">
        <f>+F4/$F$9</f>
        <v>0.10733968518521714</v>
      </c>
      <c r="H4" s="24">
        <v>187951433</v>
      </c>
      <c r="I4" s="26">
        <f>+H4/$H$9</f>
        <v>0.19790849169805666</v>
      </c>
      <c r="J4" s="24">
        <f t="shared" ref="J4:J8" si="1">+F4-H4</f>
        <v>547017221.0008812</v>
      </c>
      <c r="K4" s="26">
        <f t="shared" ref="K4:K8" si="2">+H4/F4</f>
        <v>0.25572714152755505</v>
      </c>
      <c r="M4" s="28"/>
    </row>
    <row r="5" spans="1:13" s="20" customFormat="1" ht="26.25" customHeight="1" x14ac:dyDescent="0.25">
      <c r="A5" s="21" t="s">
        <v>32</v>
      </c>
      <c r="B5" s="24">
        <v>890409071</v>
      </c>
      <c r="C5" s="26">
        <f>+B5/$B$9</f>
        <v>0.18598096598865582</v>
      </c>
      <c r="D5" s="24">
        <v>790357429</v>
      </c>
      <c r="E5" s="26">
        <f>+D5/$D$9</f>
        <v>0.38376303820663932</v>
      </c>
      <c r="F5" s="23">
        <f t="shared" si="0"/>
        <v>1680766500.1859808</v>
      </c>
      <c r="G5" s="26">
        <f>+F5/$F$9</f>
        <v>0.24547026055835855</v>
      </c>
      <c r="H5" s="24">
        <f>166231013+316170569.67</f>
        <v>482401582.67000002</v>
      </c>
      <c r="I5" s="26">
        <f>+H5/$H$9</f>
        <v>0.50795765743895716</v>
      </c>
      <c r="J5" s="24">
        <f t="shared" si="1"/>
        <v>1198364917.5159807</v>
      </c>
      <c r="K5" s="26">
        <f t="shared" si="2"/>
        <v>0.28701284956394663</v>
      </c>
    </row>
    <row r="6" spans="1:13" s="20" customFormat="1" ht="20.25" customHeight="1" x14ac:dyDescent="0.25">
      <c r="A6" s="22" t="s">
        <v>25</v>
      </c>
      <c r="B6" s="24">
        <v>0</v>
      </c>
      <c r="C6" s="26">
        <f>+B6/$B$9</f>
        <v>0</v>
      </c>
      <c r="D6" s="24">
        <v>136042819</v>
      </c>
      <c r="E6" s="26">
        <f>+D6/$D$9</f>
        <v>6.6056449436671161E-2</v>
      </c>
      <c r="F6" s="23">
        <f t="shared" si="0"/>
        <v>136042819</v>
      </c>
      <c r="G6" s="26">
        <f>+F6/$F$9</f>
        <v>1.9868593420518815E-2</v>
      </c>
      <c r="H6" s="24">
        <v>0</v>
      </c>
      <c r="I6" s="26">
        <f>+H6/$H$9</f>
        <v>0</v>
      </c>
      <c r="J6" s="24">
        <f t="shared" si="1"/>
        <v>136042819</v>
      </c>
      <c r="K6" s="26">
        <f t="shared" si="2"/>
        <v>0</v>
      </c>
    </row>
    <row r="7" spans="1:13" s="20" customFormat="1" ht="24.75" customHeight="1" x14ac:dyDescent="0.25">
      <c r="A7" s="43" t="s">
        <v>35</v>
      </c>
      <c r="B7" s="24">
        <v>0</v>
      </c>
      <c r="C7" s="26">
        <f>+B7/$B$9</f>
        <v>0</v>
      </c>
      <c r="D7" s="24">
        <v>334792848</v>
      </c>
      <c r="E7" s="26">
        <f>+D7/$D$9</f>
        <v>0.16256078048243866</v>
      </c>
      <c r="F7" s="23">
        <f t="shared" si="0"/>
        <v>334792848</v>
      </c>
      <c r="G7" s="26">
        <f>+F7/$F$9</f>
        <v>4.8895362694664206E-2</v>
      </c>
      <c r="H7" s="24">
        <v>0</v>
      </c>
      <c r="I7" s="26">
        <f>+H7/$H$9</f>
        <v>0</v>
      </c>
      <c r="J7" s="24">
        <f t="shared" si="1"/>
        <v>334792848</v>
      </c>
      <c r="K7" s="26">
        <f t="shared" si="2"/>
        <v>0</v>
      </c>
    </row>
    <row r="8" spans="1:13" s="20" customFormat="1" ht="23.25" customHeight="1" x14ac:dyDescent="0.25">
      <c r="A8" s="22" t="s">
        <v>36</v>
      </c>
      <c r="B8" s="24">
        <v>10502910</v>
      </c>
      <c r="C8" s="26">
        <f>+B8/$B$9</f>
        <v>2.1937572415992529E-3</v>
      </c>
      <c r="D8" s="24">
        <v>67550490</v>
      </c>
      <c r="E8" s="26">
        <f>+D8/$D$9</f>
        <v>3.2799566782774188E-2</v>
      </c>
      <c r="F8" s="23">
        <f t="shared" si="0"/>
        <v>78053400.002193749</v>
      </c>
      <c r="G8" s="32">
        <f>+F8/$F$9</f>
        <v>1.1399434980340344E-2</v>
      </c>
      <c r="H8" s="24">
        <v>0</v>
      </c>
      <c r="I8" s="26">
        <f>+H8/$H$9</f>
        <v>0</v>
      </c>
      <c r="J8" s="24">
        <f t="shared" si="1"/>
        <v>78053400.002193749</v>
      </c>
      <c r="K8" s="26">
        <f t="shared" si="2"/>
        <v>0</v>
      </c>
    </row>
    <row r="9" spans="1:13" s="36" customFormat="1" ht="23.25" customHeight="1" x14ac:dyDescent="0.25">
      <c r="A9" s="34" t="s">
        <v>29</v>
      </c>
      <c r="B9" s="25">
        <f>SUM(B3:B8)</f>
        <v>4787635478</v>
      </c>
      <c r="C9" s="33">
        <f>SUM(C3:C8)</f>
        <v>0.99999999999999989</v>
      </c>
      <c r="D9" s="25">
        <f t="shared" ref="D9:F9" si="3">SUM(D3:D8)</f>
        <v>2059493360</v>
      </c>
      <c r="E9" s="35">
        <f t="shared" si="3"/>
        <v>1.0000000000000002</v>
      </c>
      <c r="F9" s="25">
        <f t="shared" si="3"/>
        <v>6847128838.999999</v>
      </c>
      <c r="G9" s="27">
        <f>SUM(G3:G6)</f>
        <v>0.93970520232499555</v>
      </c>
      <c r="H9" s="25">
        <f>SUM(H3:H8)</f>
        <v>949688572.67000008</v>
      </c>
      <c r="I9" s="33">
        <f>SUM(I3:I8)</f>
        <v>1</v>
      </c>
      <c r="J9" s="29">
        <f>SUM(J3:J8)</f>
        <v>5897440266.3299999</v>
      </c>
      <c r="K9" s="35">
        <f>+H9/F9</f>
        <v>0.13869880281217245</v>
      </c>
    </row>
    <row r="10" spans="1:13" s="20" customFormat="1" x14ac:dyDescent="0.25"/>
    <row r="11" spans="1:13" s="20" customFormat="1" x14ac:dyDescent="0.25"/>
    <row r="12" spans="1:13" s="20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H1" sqref="H1"/>
    </sheetView>
  </sheetViews>
  <sheetFormatPr baseColWidth="10" defaultRowHeight="15" x14ac:dyDescent="0.25"/>
  <cols>
    <col min="4" max="6" width="17.42578125" customWidth="1"/>
    <col min="7" max="7" width="11.42578125" customWidth="1"/>
    <col min="8" max="9" width="17.42578125" customWidth="1"/>
  </cols>
  <sheetData>
    <row r="1" spans="1:10" ht="34.5" thickBot="1" x14ac:dyDescent="0.3">
      <c r="A1" s="10" t="s">
        <v>0</v>
      </c>
      <c r="B1" s="11" t="s">
        <v>1</v>
      </c>
      <c r="C1" s="11" t="s">
        <v>2</v>
      </c>
      <c r="D1" s="12" t="s">
        <v>16</v>
      </c>
      <c r="E1" s="12" t="s">
        <v>21</v>
      </c>
      <c r="F1" s="18" t="s">
        <v>17</v>
      </c>
      <c r="G1" s="19" t="s">
        <v>19</v>
      </c>
      <c r="H1" s="18" t="s">
        <v>33</v>
      </c>
      <c r="I1" s="12" t="s">
        <v>34</v>
      </c>
      <c r="J1" s="12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5380911928</v>
      </c>
      <c r="E2" s="6">
        <v>0</v>
      </c>
      <c r="F2" s="6">
        <f>+D2+E2</f>
        <v>5380911928</v>
      </c>
      <c r="G2" s="16"/>
      <c r="H2" s="6">
        <v>239025025</v>
      </c>
      <c r="I2" s="6">
        <f>+H2-F2</f>
        <v>-5141886903</v>
      </c>
      <c r="J2" s="8">
        <f>+H2/F2</f>
        <v>4.4420913815038376E-2</v>
      </c>
    </row>
    <row r="3" spans="1:10" ht="15.75" thickBot="1" x14ac:dyDescent="0.3">
      <c r="A3" s="40" t="s">
        <v>9</v>
      </c>
      <c r="B3" s="41"/>
      <c r="C3" s="42"/>
      <c r="D3" s="7">
        <f>SUM(D2:D2)</f>
        <v>5380911928</v>
      </c>
      <c r="E3" s="7">
        <f>SUM(E2:E2)</f>
        <v>0</v>
      </c>
      <c r="F3" s="7">
        <f>SUM(F2:F2)</f>
        <v>5380911928</v>
      </c>
      <c r="G3" s="8">
        <f>+(F3-D3)/D3</f>
        <v>0</v>
      </c>
      <c r="H3" s="7">
        <f>SUM(H2:H2)</f>
        <v>239025025</v>
      </c>
      <c r="I3" s="7">
        <f>SUM(I2:I2)</f>
        <v>-5141886903</v>
      </c>
      <c r="J3" s="17">
        <f>+J2</f>
        <v>4.4420913815038376E-2</v>
      </c>
    </row>
    <row r="5" spans="1:10" x14ac:dyDescent="0.25">
      <c r="D5" s="13"/>
      <c r="F5" s="13"/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PRESUPUESTAL 2021</vt:lpstr>
      <vt:lpstr>EJECUCION FUNCIONAMIENTO 2021</vt:lpstr>
      <vt:lpstr>desa. FUNCIONAMIENTO 2021</vt:lpstr>
      <vt:lpstr>EJECUCION INVERSION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2021-12-21T15:03:50Z</dcterms:modified>
</cp:coreProperties>
</file>