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LANEACIÓN\Desktop\PLANEACION 2022\EJECUCION PRESUPUESTAL 2021\"/>
    </mc:Choice>
  </mc:AlternateContent>
  <bookViews>
    <workbookView xWindow="0" yWindow="0" windowWidth="7470" windowHeight="2700"/>
  </bookViews>
  <sheets>
    <sheet name="EJECUCION PRESUPUESTAL 2021" sheetId="2" r:id="rId1"/>
    <sheet name="EJECUCION FUNCIONAMIENTO 2021" sheetId="1" r:id="rId2"/>
    <sheet name="desa. FUNCIONAMIENTO 2021" sheetId="5" r:id="rId3"/>
    <sheet name="EJECUCION INVERSION 2021" sheetId="3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9" i="5" l="1"/>
  <c r="H5" i="5"/>
  <c r="I2" i="3"/>
  <c r="D8" i="3"/>
  <c r="J5" i="1"/>
  <c r="I4" i="1"/>
  <c r="D10" i="1"/>
  <c r="F2" i="3" l="1"/>
  <c r="J2" i="3" s="1"/>
  <c r="J3" i="3" s="1"/>
  <c r="F3" i="1"/>
  <c r="J3" i="1" s="1"/>
  <c r="F4" i="1"/>
  <c r="J4" i="1" s="1"/>
  <c r="F2" i="1"/>
  <c r="J2" i="1" s="1"/>
  <c r="E5" i="1"/>
  <c r="H5" i="1"/>
  <c r="D5" i="1"/>
  <c r="I2" i="1" l="1"/>
  <c r="I3" i="1"/>
  <c r="F5" i="1"/>
  <c r="H9" i="5"/>
  <c r="B9" i="5"/>
  <c r="H2" i="2"/>
  <c r="F2" i="2"/>
  <c r="I3" i="5" l="1"/>
  <c r="I7" i="5"/>
  <c r="C4" i="5"/>
  <c r="F4" i="5" s="1"/>
  <c r="J4" i="5" s="1"/>
  <c r="C7" i="5"/>
  <c r="F7" i="5" s="1"/>
  <c r="J7" i="5" s="1"/>
  <c r="I8" i="5"/>
  <c r="I6" i="5"/>
  <c r="I5" i="5"/>
  <c r="I4" i="5"/>
  <c r="C8" i="5"/>
  <c r="F8" i="5" s="1"/>
  <c r="C6" i="5"/>
  <c r="F6" i="5" s="1"/>
  <c r="J6" i="5" s="1"/>
  <c r="C5" i="5"/>
  <c r="F5" i="5" s="1"/>
  <c r="J5" i="5" s="1"/>
  <c r="C3" i="5"/>
  <c r="I2" i="2"/>
  <c r="D9" i="5"/>
  <c r="E7" i="5" s="1"/>
  <c r="F3" i="3"/>
  <c r="H3" i="3"/>
  <c r="H3" i="2" s="1"/>
  <c r="D3" i="3"/>
  <c r="B3" i="2" s="1"/>
  <c r="G3" i="1"/>
  <c r="G4" i="1"/>
  <c r="G2" i="1"/>
  <c r="K8" i="5" l="1"/>
  <c r="J8" i="5"/>
  <c r="K7" i="5"/>
  <c r="K4" i="5"/>
  <c r="I9" i="5"/>
  <c r="E5" i="5"/>
  <c r="E6" i="5"/>
  <c r="E8" i="5"/>
  <c r="E4" i="5"/>
  <c r="E3" i="5"/>
  <c r="E9" i="5" s="1"/>
  <c r="F3" i="5"/>
  <c r="C9" i="5"/>
  <c r="G3" i="3"/>
  <c r="E3" i="2" s="1"/>
  <c r="F3" i="2"/>
  <c r="I3" i="2" s="1"/>
  <c r="G5" i="1"/>
  <c r="E2" i="2" s="1"/>
  <c r="I5" i="1"/>
  <c r="K6" i="5"/>
  <c r="K5" i="5"/>
  <c r="J2" i="2"/>
  <c r="I3" i="3"/>
  <c r="E3" i="3"/>
  <c r="D3" i="2" s="1"/>
  <c r="F9" i="5" l="1"/>
  <c r="G6" i="5" s="1"/>
  <c r="J3" i="5"/>
  <c r="J9" i="5" s="1"/>
  <c r="K3" i="5"/>
  <c r="F4" i="2"/>
  <c r="J3" i="2"/>
  <c r="H4" i="2"/>
  <c r="I4" i="2"/>
  <c r="G2" i="2"/>
  <c r="G3" i="2"/>
  <c r="G4" i="5" l="1"/>
  <c r="G3" i="5"/>
  <c r="G7" i="5"/>
  <c r="G8" i="5"/>
  <c r="G5" i="5"/>
  <c r="J4" i="2"/>
  <c r="G4" i="2"/>
  <c r="G9" i="5" l="1"/>
  <c r="B2" i="2"/>
  <c r="B4" i="2" s="1"/>
  <c r="C2" i="2" s="1"/>
  <c r="D2" i="2"/>
  <c r="D4" i="2" s="1"/>
  <c r="C3" i="2" l="1"/>
  <c r="C4" i="2" s="1"/>
  <c r="E4" i="2"/>
</calcChain>
</file>

<file path=xl/sharedStrings.xml><?xml version="1.0" encoding="utf-8"?>
<sst xmlns="http://schemas.openxmlformats.org/spreadsheetml/2006/main" count="61" uniqueCount="38">
  <si>
    <t>Fuente</t>
  </si>
  <si>
    <t>Situación</t>
  </si>
  <si>
    <t>Rec</t>
  </si>
  <si>
    <t>% de Ejecución</t>
  </si>
  <si>
    <t>Nación</t>
  </si>
  <si>
    <t>CSF</t>
  </si>
  <si>
    <t>SSF</t>
  </si>
  <si>
    <t>Propios</t>
  </si>
  <si>
    <t>TOTAL FUNCIONAMIENTO</t>
  </si>
  <si>
    <r>
      <t>TOTAL INVERSION</t>
    </r>
    <r>
      <rPr>
        <sz val="8"/>
        <color rgb="FF000000"/>
        <rFont val="Arial"/>
        <family val="2"/>
      </rPr>
      <t> </t>
    </r>
  </si>
  <si>
    <t>CONCEPTO</t>
  </si>
  <si>
    <t>Funcionamiento</t>
  </si>
  <si>
    <t>Inversión</t>
  </si>
  <si>
    <t>TOTAL PRESUPUESTO</t>
  </si>
  <si>
    <t>% Participacion</t>
  </si>
  <si>
    <t>%</t>
  </si>
  <si>
    <t>Presupuesto Inicial</t>
  </si>
  <si>
    <t>Presupuesto Final</t>
  </si>
  <si>
    <t>Adicion o Reduccion</t>
  </si>
  <si>
    <t>%
Crecimiento</t>
  </si>
  <si>
    <t>Presupuesto INICIAL</t>
  </si>
  <si>
    <t>Adiciones</t>
  </si>
  <si>
    <t>% de incremento</t>
  </si>
  <si>
    <t>Gtos de Personal (Planta)</t>
  </si>
  <si>
    <t>Gtos de personal (contratistas, Hora Catedra)</t>
  </si>
  <si>
    <t>Bienestar Universitario</t>
  </si>
  <si>
    <t>% de participacion</t>
  </si>
  <si>
    <t>Presupueto Nacion</t>
  </si>
  <si>
    <t>Presupuesto Propios</t>
  </si>
  <si>
    <t>Total Funcionamiento</t>
  </si>
  <si>
    <t>% de Ejecucion</t>
  </si>
  <si>
    <t>ITEM</t>
  </si>
  <si>
    <t>Adquisicion de Bienes y Servicios</t>
  </si>
  <si>
    <t>Presupuesto Ejecutado A Nivel de Compromiso</t>
  </si>
  <si>
    <t>Presupuesto Dispopnible Sin Compromiso</t>
  </si>
  <si>
    <t>Gtos de Comercializacion y produccion</t>
  </si>
  <si>
    <t>Gtos por tributos y Multas</t>
  </si>
  <si>
    <t>Presupuesto Total Funcionamiento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</si>
</sst>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\ * #,##0.00_-;\-&quot;$&quot;\ * #,##0.00_-;_-&quot;$&quot;\ * &quot;-&quot;??_-;_-@_-"/>
    <numFmt numFmtId="164" formatCode="_-[$$-240A]\ * #,##0.00_-;\-[$$-240A]\ * #,##0.00_-;_-[$$-240A]\ * &quot;-&quot;??_-;_-@_-"/>
    <numFmt numFmtId="165" formatCode="0.0%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C4D79B"/>
        <bgColor indexed="64"/>
      </patternFill>
    </fill>
    <fill>
      <patternFill patternType="solid">
        <fgColor rgb="FFC2D69B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6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164" fontId="3" fillId="0" borderId="4" xfId="0" applyNumberFormat="1" applyFont="1" applyBorder="1" applyAlignment="1">
      <alignment vertical="center"/>
    </xf>
    <xf numFmtId="164" fontId="2" fillId="0" borderId="4" xfId="0" applyNumberFormat="1" applyFont="1" applyBorder="1" applyAlignment="1">
      <alignment vertical="center"/>
    </xf>
    <xf numFmtId="9" fontId="2" fillId="0" borderId="4" xfId="1" applyFont="1" applyBorder="1" applyAlignment="1">
      <alignment horizontal="center" vertical="center"/>
    </xf>
    <xf numFmtId="9" fontId="2" fillId="4" borderId="4" xfId="1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 wrapText="1"/>
    </xf>
    <xf numFmtId="164" fontId="0" fillId="0" borderId="0" xfId="0" applyNumberFormat="1"/>
    <xf numFmtId="0" fontId="2" fillId="0" borderId="3" xfId="0" applyFont="1" applyBorder="1" applyAlignment="1">
      <alignment vertical="center"/>
    </xf>
    <xf numFmtId="0" fontId="2" fillId="0" borderId="3" xfId="0" applyFont="1" applyBorder="1" applyAlignment="1">
      <alignment horizontal="center" vertical="center" wrapText="1"/>
    </xf>
    <xf numFmtId="9" fontId="3" fillId="0" borderId="4" xfId="1" applyFont="1" applyBorder="1" applyAlignment="1">
      <alignment horizontal="center" vertical="center"/>
    </xf>
    <xf numFmtId="9" fontId="2" fillId="5" borderId="4" xfId="1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5" fillId="0" borderId="7" xfId="0" applyFont="1" applyBorder="1" applyAlignment="1">
      <alignment vertical="center" wrapText="1"/>
    </xf>
    <xf numFmtId="0" fontId="5" fillId="0" borderId="7" xfId="0" applyFont="1" applyBorder="1" applyAlignment="1">
      <alignment vertical="center"/>
    </xf>
    <xf numFmtId="44" fontId="6" fillId="0" borderId="7" xfId="2" applyFont="1" applyBorder="1" applyAlignment="1">
      <alignment vertical="center"/>
    </xf>
    <xf numFmtId="44" fontId="5" fillId="0" borderId="7" xfId="2" applyFont="1" applyBorder="1" applyAlignment="1">
      <alignment vertical="center"/>
    </xf>
    <xf numFmtId="44" fontId="6" fillId="4" borderId="7" xfId="2" applyFont="1" applyFill="1" applyBorder="1" applyAlignment="1">
      <alignment vertical="center"/>
    </xf>
    <xf numFmtId="9" fontId="5" fillId="0" borderId="7" xfId="1" applyFont="1" applyBorder="1" applyAlignment="1">
      <alignment horizontal="center" vertical="center"/>
    </xf>
    <xf numFmtId="9" fontId="6" fillId="0" borderId="7" xfId="0" applyNumberFormat="1" applyFont="1" applyBorder="1" applyAlignment="1">
      <alignment horizontal="center" vertical="center"/>
    </xf>
    <xf numFmtId="44" fontId="0" fillId="0" borderId="0" xfId="0" applyNumberFormat="1" applyAlignment="1">
      <alignment vertical="center"/>
    </xf>
    <xf numFmtId="44" fontId="6" fillId="0" borderId="7" xfId="2" applyFont="1" applyFill="1" applyBorder="1" applyAlignment="1">
      <alignment vertical="center"/>
    </xf>
    <xf numFmtId="0" fontId="6" fillId="0" borderId="7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165" fontId="5" fillId="0" borderId="7" xfId="1" applyNumberFormat="1" applyFont="1" applyBorder="1" applyAlignment="1">
      <alignment horizontal="center" vertical="center"/>
    </xf>
    <xf numFmtId="9" fontId="6" fillId="0" borderId="7" xfId="1" applyFont="1" applyFill="1" applyBorder="1" applyAlignment="1">
      <alignment horizontal="center" vertical="center"/>
    </xf>
    <xf numFmtId="0" fontId="6" fillId="4" borderId="7" xfId="0" applyFont="1" applyFill="1" applyBorder="1" applyAlignment="1">
      <alignment vertical="center"/>
    </xf>
    <xf numFmtId="9" fontId="6" fillId="0" borderId="7" xfId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2" fillId="3" borderId="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left" vertical="center" wrapText="1"/>
    </xf>
    <xf numFmtId="9" fontId="6" fillId="4" borderId="7" xfId="1" applyFont="1" applyFill="1" applyBorder="1" applyAlignment="1">
      <alignment horizontal="center" vertical="center"/>
    </xf>
    <xf numFmtId="4" fontId="0" fillId="0" borderId="0" xfId="0" applyNumberFormat="1"/>
  </cellXfs>
  <cellStyles count="3">
    <cellStyle name="Moneda" xfId="2" builtinId="4"/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"/>
  <sheetViews>
    <sheetView tabSelected="1" workbookViewId="0">
      <selection activeCell="J4" sqref="J4"/>
    </sheetView>
  </sheetViews>
  <sheetFormatPr baseColWidth="10" defaultRowHeight="15" x14ac:dyDescent="0.25"/>
  <cols>
    <col min="1" max="1" width="17.42578125" customWidth="1"/>
    <col min="2" max="2" width="17.5703125" customWidth="1"/>
    <col min="3" max="3" width="12.140625" hidden="1" customWidth="1"/>
    <col min="4" max="4" width="17.5703125" customWidth="1"/>
    <col min="5" max="5" width="12.140625" customWidth="1"/>
    <col min="6" max="6" width="17.5703125" customWidth="1"/>
    <col min="7" max="7" width="12" customWidth="1"/>
    <col min="8" max="9" width="17.5703125" customWidth="1"/>
    <col min="10" max="10" width="11.42578125" customWidth="1"/>
  </cols>
  <sheetData>
    <row r="1" spans="1:10" ht="38.25" customHeight="1" thickBot="1" x14ac:dyDescent="0.3">
      <c r="A1" s="10" t="s">
        <v>10</v>
      </c>
      <c r="B1" s="12" t="s">
        <v>16</v>
      </c>
      <c r="C1" s="19" t="s">
        <v>14</v>
      </c>
      <c r="D1" s="19" t="s">
        <v>18</v>
      </c>
      <c r="E1" s="19" t="s">
        <v>15</v>
      </c>
      <c r="F1" s="19" t="s">
        <v>17</v>
      </c>
      <c r="G1" s="12" t="s">
        <v>14</v>
      </c>
      <c r="H1" s="12" t="s">
        <v>33</v>
      </c>
      <c r="I1" s="12" t="s">
        <v>34</v>
      </c>
      <c r="J1" s="12" t="s">
        <v>3</v>
      </c>
    </row>
    <row r="2" spans="1:10" ht="15.75" thickBot="1" x14ac:dyDescent="0.3">
      <c r="A2" s="14" t="s">
        <v>11</v>
      </c>
      <c r="B2" s="6">
        <f>+'EJECUCION FUNCIONAMIENTO 2021'!D5</f>
        <v>6847128838</v>
      </c>
      <c r="C2" s="16">
        <f>+B2/$B$4</f>
        <v>0.55995305944991647</v>
      </c>
      <c r="D2" s="6">
        <f>+'EJECUCION FUNCIONAMIENTO 2021'!E5</f>
        <v>1152595887</v>
      </c>
      <c r="E2" s="16">
        <f>+'EJECUCION FUNCIONAMIENTO 2021'!G5</f>
        <v>0.24127358213183253</v>
      </c>
      <c r="F2" s="6">
        <f>+'EJECUCION FUNCIONAMIENTO 2021'!F5</f>
        <v>7999724725</v>
      </c>
      <c r="G2" s="16">
        <f>+F2/$F$4</f>
        <v>0.51153432357673467</v>
      </c>
      <c r="H2" s="6">
        <f>+'EJECUCION FUNCIONAMIENTO 2021'!H5</f>
        <v>5351375580.7800007</v>
      </c>
      <c r="I2" s="6">
        <f>+F2-H2</f>
        <v>2648349144.2199993</v>
      </c>
      <c r="J2" s="8">
        <f>+H2/F2</f>
        <v>0.66894496557567495</v>
      </c>
    </row>
    <row r="3" spans="1:10" ht="15.75" thickBot="1" x14ac:dyDescent="0.3">
      <c r="A3" s="14" t="s">
        <v>12</v>
      </c>
      <c r="B3" s="6">
        <f>+'EJECUCION INVERSION 2021'!D3</f>
        <v>5380911928</v>
      </c>
      <c r="C3" s="16">
        <f>+B3/$B$4</f>
        <v>0.44004694055008353</v>
      </c>
      <c r="D3" s="6">
        <f>+'EJECUCION INVERSION 2021'!E3</f>
        <v>2258049465</v>
      </c>
      <c r="E3" s="16">
        <f>+'EJECUCION INVERSION 2021'!G3</f>
        <v>0.41964066597151711</v>
      </c>
      <c r="F3" s="6">
        <f>+'EJECUCION INVERSION 2021'!F3</f>
        <v>7638961393</v>
      </c>
      <c r="G3" s="16">
        <f>+F3/$F$4</f>
        <v>0.48846567642326538</v>
      </c>
      <c r="H3" s="6">
        <f>+'EJECUCION INVERSION 2021'!H3</f>
        <v>6966961393</v>
      </c>
      <c r="I3" s="6">
        <f>+F3-H3</f>
        <v>672000000</v>
      </c>
      <c r="J3" s="8">
        <f>+H3/F3</f>
        <v>0.91202992587241105</v>
      </c>
    </row>
    <row r="4" spans="1:10" ht="24" customHeight="1" thickBot="1" x14ac:dyDescent="0.3">
      <c r="A4" s="15" t="s">
        <v>13</v>
      </c>
      <c r="B4" s="7">
        <f>SUM(B2:B3)</f>
        <v>12228040766</v>
      </c>
      <c r="C4" s="8">
        <f>SUM(C2:C3)</f>
        <v>1</v>
      </c>
      <c r="D4" s="7">
        <f>SUM(D2:D3)</f>
        <v>3410645352</v>
      </c>
      <c r="E4" s="8">
        <f>+(F4-B4)/B4</f>
        <v>0.27892001811797035</v>
      </c>
      <c r="F4" s="7">
        <f t="shared" ref="F4:I4" si="0">SUM(F2:F3)</f>
        <v>15638686118</v>
      </c>
      <c r="G4" s="8">
        <f>SUM(G2:G3)</f>
        <v>1</v>
      </c>
      <c r="H4" s="7">
        <f t="shared" si="0"/>
        <v>12318336973.780001</v>
      </c>
      <c r="I4" s="7">
        <f t="shared" si="0"/>
        <v>3320349144.2199993</v>
      </c>
      <c r="J4" s="17">
        <f>+H4/F4</f>
        <v>0.78768362513534274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workbookViewId="0">
      <selection activeCell="J5" sqref="J5"/>
    </sheetView>
  </sheetViews>
  <sheetFormatPr baseColWidth="10" defaultRowHeight="15" x14ac:dyDescent="0.25"/>
  <cols>
    <col min="3" max="3" width="9.5703125" customWidth="1"/>
    <col min="4" max="4" width="18" customWidth="1"/>
    <col min="5" max="5" width="16.42578125" customWidth="1"/>
    <col min="6" max="6" width="17" customWidth="1"/>
    <col min="7" max="7" width="11.28515625" customWidth="1"/>
    <col min="8" max="9" width="17.140625" customWidth="1"/>
  </cols>
  <sheetData>
    <row r="1" spans="1:10" ht="34.5" thickBot="1" x14ac:dyDescent="0.3">
      <c r="A1" s="1" t="s">
        <v>0</v>
      </c>
      <c r="B1" s="2" t="s">
        <v>1</v>
      </c>
      <c r="C1" s="2" t="s">
        <v>2</v>
      </c>
      <c r="D1" s="3" t="s">
        <v>20</v>
      </c>
      <c r="E1" s="3" t="s">
        <v>21</v>
      </c>
      <c r="F1" s="2" t="s">
        <v>17</v>
      </c>
      <c r="G1" s="3" t="s">
        <v>22</v>
      </c>
      <c r="H1" s="3" t="s">
        <v>33</v>
      </c>
      <c r="I1" s="3" t="s">
        <v>34</v>
      </c>
      <c r="J1" s="3" t="s">
        <v>3</v>
      </c>
    </row>
    <row r="2" spans="1:10" ht="15.75" thickBot="1" x14ac:dyDescent="0.3">
      <c r="A2" s="4" t="s">
        <v>4</v>
      </c>
      <c r="B2" s="5" t="s">
        <v>5</v>
      </c>
      <c r="C2" s="5">
        <v>10</v>
      </c>
      <c r="D2" s="6">
        <v>4777132568</v>
      </c>
      <c r="E2" s="6">
        <v>1152595887</v>
      </c>
      <c r="F2" s="6">
        <f>+D2+E2</f>
        <v>5929728455</v>
      </c>
      <c r="G2" s="16">
        <f>+(F2-D2)/D2</f>
        <v>0.24127358213183253</v>
      </c>
      <c r="H2" s="6">
        <v>3475480392.4000001</v>
      </c>
      <c r="I2" s="6">
        <f>+F2-H2</f>
        <v>2454248062.5999999</v>
      </c>
      <c r="J2" s="8">
        <f>+H2/F2</f>
        <v>0.58611122225494894</v>
      </c>
    </row>
    <row r="3" spans="1:10" ht="15.75" thickBot="1" x14ac:dyDescent="0.3">
      <c r="A3" s="4" t="s">
        <v>4</v>
      </c>
      <c r="B3" s="5" t="s">
        <v>6</v>
      </c>
      <c r="C3" s="5">
        <v>11</v>
      </c>
      <c r="D3" s="6">
        <v>10502910</v>
      </c>
      <c r="E3" s="6">
        <v>0</v>
      </c>
      <c r="F3" s="6">
        <f t="shared" ref="F3:F4" si="0">+D3+E3</f>
        <v>10502910</v>
      </c>
      <c r="G3" s="16">
        <f>+(F3-D3)/D3</f>
        <v>0</v>
      </c>
      <c r="H3" s="6">
        <v>0</v>
      </c>
      <c r="I3" s="6">
        <f t="shared" ref="I3:I4" si="1">+F3-H3</f>
        <v>10502910</v>
      </c>
      <c r="J3" s="8">
        <f t="shared" ref="J3:J4" si="2">+H3/F3</f>
        <v>0</v>
      </c>
    </row>
    <row r="4" spans="1:10" ht="15.75" thickBot="1" x14ac:dyDescent="0.3">
      <c r="A4" s="4" t="s">
        <v>7</v>
      </c>
      <c r="B4" s="5" t="s">
        <v>5</v>
      </c>
      <c r="C4" s="5">
        <v>20</v>
      </c>
      <c r="D4" s="6">
        <v>2059493360</v>
      </c>
      <c r="E4" s="6">
        <v>0</v>
      </c>
      <c r="F4" s="6">
        <f t="shared" si="0"/>
        <v>2059493360</v>
      </c>
      <c r="G4" s="16">
        <f>+(F4-D4)/D4</f>
        <v>0</v>
      </c>
      <c r="H4" s="6">
        <v>1875895188.3800001</v>
      </c>
      <c r="I4" s="6">
        <f>+F4-H4</f>
        <v>183598171.61999989</v>
      </c>
      <c r="J4" s="8">
        <f t="shared" si="2"/>
        <v>0.91085274894015689</v>
      </c>
    </row>
    <row r="5" spans="1:10" ht="15.75" thickBot="1" x14ac:dyDescent="0.3">
      <c r="A5" s="37" t="s">
        <v>8</v>
      </c>
      <c r="B5" s="38"/>
      <c r="C5" s="39"/>
      <c r="D5" s="7">
        <f>SUM(D2:D4)</f>
        <v>6847128838</v>
      </c>
      <c r="E5" s="7">
        <f t="shared" ref="E5:I5" si="3">SUM(E2:E4)</f>
        <v>1152595887</v>
      </c>
      <c r="F5" s="7">
        <f t="shared" si="3"/>
        <v>7999724725</v>
      </c>
      <c r="G5" s="7">
        <f t="shared" si="3"/>
        <v>0.24127358213183253</v>
      </c>
      <c r="H5" s="7">
        <f t="shared" si="3"/>
        <v>5351375580.7800007</v>
      </c>
      <c r="I5" s="7">
        <f t="shared" si="3"/>
        <v>2648349144.2199998</v>
      </c>
      <c r="J5" s="9">
        <f>+H5/F5</f>
        <v>0.66894496557567495</v>
      </c>
    </row>
    <row r="8" spans="1:10" x14ac:dyDescent="0.25">
      <c r="D8" s="45">
        <v>5929728455</v>
      </c>
    </row>
    <row r="10" spans="1:10" x14ac:dyDescent="0.25">
      <c r="D10" s="13">
        <f>+D8-D2</f>
        <v>1152595887</v>
      </c>
    </row>
  </sheetData>
  <mergeCells count="1">
    <mergeCell ref="A5:C5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12"/>
  <sheetViews>
    <sheetView workbookViewId="0">
      <selection activeCell="K10" sqref="K10"/>
    </sheetView>
  </sheetViews>
  <sheetFormatPr baseColWidth="10" defaultRowHeight="15" x14ac:dyDescent="0.25"/>
  <cols>
    <col min="1" max="1" width="21.42578125" customWidth="1"/>
    <col min="2" max="2" width="15.42578125" bestFit="1" customWidth="1"/>
    <col min="3" max="3" width="11.7109375" customWidth="1"/>
    <col min="4" max="4" width="16.7109375" customWidth="1"/>
    <col min="5" max="5" width="10.140625" customWidth="1"/>
    <col min="6" max="6" width="17.5703125" customWidth="1"/>
    <col min="7" max="7" width="11.85546875" customWidth="1"/>
    <col min="8" max="8" width="17.28515625" customWidth="1"/>
    <col min="9" max="9" width="11.7109375" customWidth="1"/>
    <col min="10" max="10" width="16.85546875" customWidth="1"/>
    <col min="11" max="11" width="17.140625" customWidth="1"/>
    <col min="12" max="12" width="15.28515625" customWidth="1"/>
    <col min="13" max="13" width="18.28515625" bestFit="1" customWidth="1"/>
  </cols>
  <sheetData>
    <row r="2" spans="1:13" s="31" customFormat="1" ht="33.75" x14ac:dyDescent="0.25">
      <c r="A2" s="30" t="s">
        <v>31</v>
      </c>
      <c r="B2" s="30" t="s">
        <v>27</v>
      </c>
      <c r="C2" s="30" t="s">
        <v>15</v>
      </c>
      <c r="D2" s="30" t="s">
        <v>28</v>
      </c>
      <c r="E2" s="30" t="s">
        <v>15</v>
      </c>
      <c r="F2" s="30" t="s">
        <v>37</v>
      </c>
      <c r="G2" s="30" t="s">
        <v>26</v>
      </c>
      <c r="H2" s="30" t="s">
        <v>33</v>
      </c>
      <c r="I2" s="30" t="s">
        <v>15</v>
      </c>
      <c r="J2" s="30" t="s">
        <v>34</v>
      </c>
      <c r="K2" s="30" t="s">
        <v>30</v>
      </c>
    </row>
    <row r="3" spans="1:13" s="20" customFormat="1" ht="21" customHeight="1" x14ac:dyDescent="0.25">
      <c r="A3" s="22" t="s">
        <v>23</v>
      </c>
      <c r="B3" s="24">
        <v>4008504617</v>
      </c>
      <c r="C3" s="26">
        <f>+B3/$B$9</f>
        <v>0.67480614317789289</v>
      </c>
      <c r="D3" s="24">
        <v>0</v>
      </c>
      <c r="E3" s="26">
        <f>+D3/$D$9</f>
        <v>0</v>
      </c>
      <c r="F3" s="23">
        <f>SUM(B3:D3)</f>
        <v>4008504617.6748061</v>
      </c>
      <c r="G3" s="26">
        <f>+F3/$F$9</f>
        <v>0.5021772505936728</v>
      </c>
      <c r="H3" s="24">
        <v>2702000295</v>
      </c>
      <c r="I3" s="26">
        <f>+H3/$H$9</f>
        <v>0.50491696092206728</v>
      </c>
      <c r="J3" s="24">
        <f>+F3-H3</f>
        <v>1306504322.6748061</v>
      </c>
      <c r="K3" s="26">
        <f>+H3/F3</f>
        <v>0.67406690342478293</v>
      </c>
    </row>
    <row r="4" spans="1:13" s="20" customFormat="1" ht="26.25" customHeight="1" x14ac:dyDescent="0.25">
      <c r="A4" s="21" t="s">
        <v>24</v>
      </c>
      <c r="B4" s="24">
        <v>654218880</v>
      </c>
      <c r="C4" s="26">
        <f>+B4/$B$9</f>
        <v>0.11013356884627001</v>
      </c>
      <c r="D4" s="24">
        <v>730749774</v>
      </c>
      <c r="E4" s="26">
        <f>+D4/$D$9</f>
        <v>0.35785647455852704</v>
      </c>
      <c r="F4" s="23">
        <f t="shared" ref="F4:F8" si="0">SUM(B4:D4)</f>
        <v>1384968654.1101336</v>
      </c>
      <c r="G4" s="26">
        <f>+F4/$F$9</f>
        <v>0.17350603709242612</v>
      </c>
      <c r="H4" s="24">
        <v>689729832</v>
      </c>
      <c r="I4" s="26">
        <f>+H4/$H$9</f>
        <v>0.12888832442956044</v>
      </c>
      <c r="J4" s="24">
        <f t="shared" ref="J4:J8" si="1">+F4-H4</f>
        <v>695238822.11013365</v>
      </c>
      <c r="K4" s="26">
        <f t="shared" ref="K4:K8" si="2">+H4/F4</f>
        <v>0.498011149893615</v>
      </c>
      <c r="M4" s="28"/>
    </row>
    <row r="5" spans="1:13" s="20" customFormat="1" ht="26.25" customHeight="1" x14ac:dyDescent="0.25">
      <c r="A5" s="21" t="s">
        <v>32</v>
      </c>
      <c r="B5" s="24">
        <v>1249530748</v>
      </c>
      <c r="C5" s="26">
        <f>+B5/$B$9</f>
        <v>0.21035051856098874</v>
      </c>
      <c r="D5" s="24">
        <v>772883219</v>
      </c>
      <c r="E5" s="26">
        <f>+D5/$D$9</f>
        <v>0.37848970172488344</v>
      </c>
      <c r="F5" s="23">
        <f t="shared" si="0"/>
        <v>2022413967.2103505</v>
      </c>
      <c r="G5" s="26">
        <f>+F5/$F$9</f>
        <v>0.25336388066955906</v>
      </c>
      <c r="H5" s="24">
        <f>773480097.4+670907536.23</f>
        <v>1444387633.6300001</v>
      </c>
      <c r="I5" s="26">
        <f>+H5/$H$9</f>
        <v>0.26990959835031253</v>
      </c>
      <c r="J5" s="24">
        <f t="shared" si="1"/>
        <v>578026333.5803504</v>
      </c>
      <c r="K5" s="26">
        <f t="shared" si="2"/>
        <v>0.71418990228906476</v>
      </c>
    </row>
    <row r="6" spans="1:13" s="20" customFormat="1" ht="20.25" customHeight="1" x14ac:dyDescent="0.25">
      <c r="A6" s="22" t="s">
        <v>25</v>
      </c>
      <c r="B6" s="24">
        <v>17474210</v>
      </c>
      <c r="C6" s="26">
        <f>+B6/$B$9</f>
        <v>2.9416716161862829E-3</v>
      </c>
      <c r="D6" s="24">
        <v>136042819</v>
      </c>
      <c r="E6" s="26">
        <f>+D6/$D$9</f>
        <v>6.6621715570101284E-2</v>
      </c>
      <c r="F6" s="23">
        <f t="shared" si="0"/>
        <v>153517029.00294167</v>
      </c>
      <c r="G6" s="26">
        <f>+F6/$F$9</f>
        <v>1.9232299048398051E-2</v>
      </c>
      <c r="H6" s="24">
        <v>128770684.15000001</v>
      </c>
      <c r="I6" s="26">
        <f>+H6/$H$9</f>
        <v>2.4063099703278683E-2</v>
      </c>
      <c r="J6" s="24">
        <f t="shared" si="1"/>
        <v>24746344.852941662</v>
      </c>
      <c r="K6" s="26">
        <f t="shared" si="2"/>
        <v>0.83880390980946173</v>
      </c>
    </row>
    <row r="7" spans="1:13" s="20" customFormat="1" ht="24.75" customHeight="1" x14ac:dyDescent="0.25">
      <c r="A7" s="43" t="s">
        <v>35</v>
      </c>
      <c r="B7" s="24">
        <v>0</v>
      </c>
      <c r="C7" s="26">
        <f>+B7/$B$9</f>
        <v>0</v>
      </c>
      <c r="D7" s="24">
        <v>334792848</v>
      </c>
      <c r="E7" s="26">
        <f>+D7/$D$9</f>
        <v>0.16395186499597714</v>
      </c>
      <c r="F7" s="23">
        <f t="shared" si="0"/>
        <v>334792848</v>
      </c>
      <c r="G7" s="26">
        <f>+F7/$F$9</f>
        <v>4.194216246770574E-2</v>
      </c>
      <c r="H7" s="24">
        <v>330304134</v>
      </c>
      <c r="I7" s="26">
        <f>+H7/$H$9</f>
        <v>6.1723220322326154E-2</v>
      </c>
      <c r="J7" s="24">
        <f t="shared" si="1"/>
        <v>4488714</v>
      </c>
      <c r="K7" s="26">
        <f t="shared" si="2"/>
        <v>0.98659256305260146</v>
      </c>
    </row>
    <row r="8" spans="1:13" s="20" customFormat="1" ht="23.25" customHeight="1" x14ac:dyDescent="0.25">
      <c r="A8" s="22" t="s">
        <v>36</v>
      </c>
      <c r="B8" s="24">
        <v>10502910</v>
      </c>
      <c r="C8" s="26">
        <f>+B8/$B$9</f>
        <v>1.7680977986620897E-3</v>
      </c>
      <c r="D8" s="24">
        <v>67550490</v>
      </c>
      <c r="E8" s="26">
        <f>+D8/$D$9</f>
        <v>3.3080243150511099E-2</v>
      </c>
      <c r="F8" s="23">
        <f t="shared" si="0"/>
        <v>78053400.001768097</v>
      </c>
      <c r="G8" s="32">
        <f>+F8/$F$9</f>
        <v>9.7783701282381664E-3</v>
      </c>
      <c r="H8" s="24">
        <v>56183002</v>
      </c>
      <c r="I8" s="26">
        <f>+H8/$H$9</f>
        <v>1.0498796272455042E-2</v>
      </c>
      <c r="J8" s="24">
        <f t="shared" si="1"/>
        <v>21870398.001768097</v>
      </c>
      <c r="K8" s="26">
        <f t="shared" si="2"/>
        <v>0.71980210982131876</v>
      </c>
    </row>
    <row r="9" spans="1:13" s="36" customFormat="1" ht="23.25" customHeight="1" x14ac:dyDescent="0.25">
      <c r="A9" s="34" t="s">
        <v>29</v>
      </c>
      <c r="B9" s="25">
        <f>SUM(B3:B8)</f>
        <v>5940231365</v>
      </c>
      <c r="C9" s="33">
        <f>SUM(C3:C8)</f>
        <v>1</v>
      </c>
      <c r="D9" s="25">
        <f t="shared" ref="D9:F9" si="3">SUM(D3:D8)</f>
        <v>2042019150</v>
      </c>
      <c r="E9" s="35">
        <f t="shared" si="3"/>
        <v>1</v>
      </c>
      <c r="F9" s="25">
        <f t="shared" si="3"/>
        <v>7982250516.000001</v>
      </c>
      <c r="G9" s="27">
        <f>SUM(G3:G6)</f>
        <v>0.94827946740405611</v>
      </c>
      <c r="H9" s="25">
        <f>SUM(H3:H8)</f>
        <v>5351375580.7799997</v>
      </c>
      <c r="I9" s="33">
        <f>SUM(I3:I8)</f>
        <v>1</v>
      </c>
      <c r="J9" s="29">
        <f>SUM(J3:J8)</f>
        <v>2630874935.2199998</v>
      </c>
      <c r="K9" s="44">
        <f>+H9/F9</f>
        <v>0.67040937515722532</v>
      </c>
    </row>
    <row r="10" spans="1:13" s="20" customFormat="1" x14ac:dyDescent="0.25"/>
    <row r="11" spans="1:13" s="20" customFormat="1" x14ac:dyDescent="0.25"/>
    <row r="12" spans="1:13" s="20" customFormat="1" x14ac:dyDescent="0.25"/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workbookViewId="0">
      <selection activeCell="I11" sqref="I11"/>
    </sheetView>
  </sheetViews>
  <sheetFormatPr baseColWidth="10" defaultRowHeight="15" x14ac:dyDescent="0.25"/>
  <cols>
    <col min="4" max="4" width="18.7109375" customWidth="1"/>
    <col min="5" max="6" width="17.42578125" customWidth="1"/>
    <col min="7" max="7" width="11.42578125" customWidth="1"/>
    <col min="8" max="9" width="17.42578125" customWidth="1"/>
  </cols>
  <sheetData>
    <row r="1" spans="1:10" ht="34.5" thickBot="1" x14ac:dyDescent="0.3">
      <c r="A1" s="10" t="s">
        <v>0</v>
      </c>
      <c r="B1" s="11" t="s">
        <v>1</v>
      </c>
      <c r="C1" s="11" t="s">
        <v>2</v>
      </c>
      <c r="D1" s="12" t="s">
        <v>16</v>
      </c>
      <c r="E1" s="12" t="s">
        <v>21</v>
      </c>
      <c r="F1" s="18" t="s">
        <v>17</v>
      </c>
      <c r="G1" s="19" t="s">
        <v>19</v>
      </c>
      <c r="H1" s="18" t="s">
        <v>33</v>
      </c>
      <c r="I1" s="12" t="s">
        <v>34</v>
      </c>
      <c r="J1" s="12" t="s">
        <v>3</v>
      </c>
    </row>
    <row r="2" spans="1:10" ht="15.75" thickBot="1" x14ac:dyDescent="0.3">
      <c r="A2" s="4" t="s">
        <v>4</v>
      </c>
      <c r="B2" s="5" t="s">
        <v>5</v>
      </c>
      <c r="C2" s="5">
        <v>10</v>
      </c>
      <c r="D2" s="6">
        <v>5380911928</v>
      </c>
      <c r="E2" s="6">
        <v>2258049465</v>
      </c>
      <c r="F2" s="6">
        <f>+D2+E2</f>
        <v>7638961393</v>
      </c>
      <c r="G2" s="16"/>
      <c r="H2" s="6">
        <v>6966961393</v>
      </c>
      <c r="I2" s="6">
        <f>+F2-H2</f>
        <v>672000000</v>
      </c>
      <c r="J2" s="8">
        <f>+H2/F2</f>
        <v>0.91202992587241105</v>
      </c>
    </row>
    <row r="3" spans="1:10" ht="15.75" thickBot="1" x14ac:dyDescent="0.3">
      <c r="A3" s="40" t="s">
        <v>9</v>
      </c>
      <c r="B3" s="41"/>
      <c r="C3" s="42"/>
      <c r="D3" s="7">
        <f>SUM(D2:D2)</f>
        <v>5380911928</v>
      </c>
      <c r="E3" s="7">
        <f>SUM(E2:E2)</f>
        <v>2258049465</v>
      </c>
      <c r="F3" s="7">
        <f>SUM(F2:F2)</f>
        <v>7638961393</v>
      </c>
      <c r="G3" s="8">
        <f>+(F3-D3)/D3</f>
        <v>0.41964066597151711</v>
      </c>
      <c r="H3" s="7">
        <f>SUM(H2:H2)</f>
        <v>6966961393</v>
      </c>
      <c r="I3" s="7">
        <f>SUM(I2:I2)</f>
        <v>672000000</v>
      </c>
      <c r="J3" s="17">
        <f>+J2</f>
        <v>0.91202992587241105</v>
      </c>
    </row>
    <row r="5" spans="1:10" x14ac:dyDescent="0.25">
      <c r="D5" s="13"/>
      <c r="F5" s="13"/>
    </row>
    <row r="6" spans="1:10" x14ac:dyDescent="0.25">
      <c r="D6" s="45">
        <v>7638961393</v>
      </c>
    </row>
    <row r="8" spans="1:10" x14ac:dyDescent="0.25">
      <c r="D8" s="13">
        <f>+D6-D2</f>
        <v>2258049465</v>
      </c>
    </row>
  </sheetData>
  <mergeCells count="1"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EJECUCION PRESUPUESTAL 2021</vt:lpstr>
      <vt:lpstr>EJECUCION FUNCIONAMIENTO 2021</vt:lpstr>
      <vt:lpstr>desa. FUNCIONAMIENTO 2021</vt:lpstr>
      <vt:lpstr>EJECUCION INVERSION 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Planeación</dc:creator>
  <cp:lastModifiedBy>PLANEACIÓN</cp:lastModifiedBy>
  <dcterms:created xsi:type="dcterms:W3CDTF">2019-01-08T21:15:16Z</dcterms:created>
  <dcterms:modified xsi:type="dcterms:W3CDTF">2021-12-21T17:53:50Z</dcterms:modified>
</cp:coreProperties>
</file>